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Le citoyen et l'état, ipp  Vide" sheetId="1" r:id="rId1"/>
    <sheet name="Le citoyen et l'état, ipp, Cas1" sheetId="3" r:id="rId2"/>
  </sheets>
  <calcPr calcId="124519"/>
  <extLst>
    <ext uri="GoogleSheetsCustomDataVersion1">
      <go:sheetsCustomData xmlns:go="http://customooxmlschemas.google.com/" r:id="rId8" roundtripDataSignature="AMtx7mhVumTY2tdD+WbWUxxYbDSx24Hm1A=="/>
    </ext>
  </extLst>
</workbook>
</file>

<file path=xl/calcChain.xml><?xml version="1.0" encoding="utf-8"?>
<calcChain xmlns="http://schemas.openxmlformats.org/spreadsheetml/2006/main">
  <c r="H17" i="3"/>
  <c r="E32"/>
  <c r="H28"/>
  <c r="H26"/>
  <c r="E22"/>
  <c r="H15"/>
  <c r="B58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H10"/>
  <c r="B57"/>
  <c r="H9"/>
  <c r="H8"/>
  <c r="H12" s="1"/>
  <c r="B61" i="1"/>
  <c r="B62" s="1"/>
  <c r="B63" s="1"/>
  <c r="B64" s="1"/>
  <c r="B65" s="1"/>
  <c r="B66" s="1"/>
  <c r="B67" s="1"/>
  <c r="B68" s="1"/>
  <c r="B69" s="1"/>
  <c r="B70" s="1"/>
  <c r="B71" s="1"/>
  <c r="B72" s="1"/>
  <c r="B60"/>
  <c r="B59"/>
  <c r="B58"/>
  <c r="B57"/>
  <c r="B56"/>
  <c r="E32"/>
  <c r="E31"/>
  <c r="E30"/>
  <c r="E29"/>
  <c r="E28"/>
  <c r="E22"/>
  <c r="E21"/>
  <c r="E20"/>
  <c r="E19"/>
  <c r="E18"/>
  <c r="H30" i="3" l="1"/>
  <c r="E31" s="1"/>
  <c r="H19"/>
  <c r="E30" l="1"/>
  <c r="E28"/>
  <c r="E29"/>
  <c r="E21"/>
  <c r="E19"/>
  <c r="E18"/>
  <c r="E20"/>
  <c r="E33" l="1"/>
  <c r="E23"/>
  <c r="H36" s="1"/>
  <c r="H38" l="1"/>
  <c r="H40" s="1"/>
  <c r="D44" l="1"/>
  <c r="H44" s="1"/>
  <c r="H52" s="1"/>
  <c r="H50"/>
  <c r="H56" l="1"/>
</calcChain>
</file>

<file path=xl/sharedStrings.xml><?xml version="1.0" encoding="utf-8"?>
<sst xmlns="http://schemas.openxmlformats.org/spreadsheetml/2006/main" count="80" uniqueCount="49">
  <si>
    <t>TRANCHE DE REVENUS</t>
  </si>
  <si>
    <t>IMPOSITION</t>
  </si>
  <si>
    <t>TAXE</t>
  </si>
  <si>
    <t>EXONÉRÉ</t>
  </si>
  <si>
    <t xml:space="preserve">NOM Prénom: </t>
  </si>
  <si>
    <t>Revenu Prof. Brut</t>
  </si>
  <si>
    <t>Enfants</t>
  </si>
  <si>
    <t>Montant suppl.</t>
  </si>
  <si>
    <t>Nombre d'enfants</t>
  </si>
  <si>
    <t>Etape 1: Calcul de la base imposable</t>
  </si>
  <si>
    <t>FRAIS PROFESIONNELLES</t>
  </si>
  <si>
    <t>Limite</t>
  </si>
  <si>
    <t>faible Rev.</t>
  </si>
  <si>
    <t>Max. frais profesion.</t>
  </si>
  <si>
    <t xml:space="preserve">Montant de base </t>
  </si>
  <si>
    <t>Etape 2: Calcul de l'impot fédéral</t>
  </si>
  <si>
    <t>Montant exonéré suppl</t>
  </si>
  <si>
    <t>- Frais Prof. Forfaitaire</t>
  </si>
  <si>
    <t>Montant total exonéré</t>
  </si>
  <si>
    <t>= Base imposable 
(Rev. Prof. Imposs.)</t>
  </si>
  <si>
    <t>- Frais Prof. forfaitaire</t>
  </si>
  <si>
    <t>Base imposable</t>
  </si>
  <si>
    <t>Etape 3: Calcul de l'exemption d'impôt</t>
  </si>
  <si>
    <t>Mont. exonéré suppl</t>
  </si>
  <si>
    <t>Impôt de base</t>
  </si>
  <si>
    <t>-Réduction d'impôt quot. Exem</t>
  </si>
  <si>
    <t>Impôt à repartir</t>
  </si>
  <si>
    <t>Montant total exonéré
(Quotité exemptée d'impôt)</t>
  </si>
  <si>
    <t>Impôt sur la quotité exemptée</t>
  </si>
  <si>
    <t>Etape 4:  Calcul de l'imôt fédéral</t>
  </si>
  <si>
    <t>Etape 4:  Calcul de l'impôt fédéral</t>
  </si>
  <si>
    <t>Impôt de base 
(L'impôt fédéral dû)</t>
  </si>
  <si>
    <t>- Réduction d'impôt quot. Exem</t>
  </si>
  <si>
    <t>= Impôt à repartir</t>
  </si>
  <si>
    <t>Etape 5: Calcul de l'impôt communal</t>
  </si>
  <si>
    <t>x</t>
  </si>
  <si>
    <t>Etape 5: Calcul de l'imôt communal</t>
  </si>
  <si>
    <t>=</t>
  </si>
  <si>
    <t>Etape 6: Calcul du solde de l'impôt</t>
  </si>
  <si>
    <t>= impot fédéral + impôt communal - Précompte Profgessionnel déjà versé</t>
  </si>
  <si>
    <t xml:space="preserve">Impôt fédéral: </t>
  </si>
  <si>
    <t>+ impôt communal</t>
  </si>
  <si>
    <t>- Précompte Professionnel</t>
  </si>
  <si>
    <t>Solde de l'impôt</t>
  </si>
  <si>
    <t>= Solde de l'impôt</t>
  </si>
  <si>
    <t>Limite Brut</t>
  </si>
  <si>
    <t>pour faible Rev.</t>
  </si>
  <si>
    <t xml:space="preserve"> &lt; € 26,510,00</t>
  </si>
  <si>
    <t>&gt; € 26,510,00</t>
  </si>
</sst>
</file>

<file path=xl/styles.xml><?xml version="1.0" encoding="utf-8"?>
<styleSheet xmlns="http://schemas.openxmlformats.org/spreadsheetml/2006/main">
  <numFmts count="2">
    <numFmt numFmtId="164" formatCode="#,##0.00\ &quot; €&quot;;\-#,##0.00&quot; €&quot;"/>
    <numFmt numFmtId="165" formatCode="&quot;€&quot;\ #,##0.00"/>
  </numFmts>
  <fonts count="4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 applyAlignment="1">
      <alignment wrapText="1"/>
    </xf>
    <xf numFmtId="164" fontId="0" fillId="0" borderId="0" xfId="0" applyNumberFormat="1" applyFont="1" applyAlignment="1"/>
    <xf numFmtId="0" fontId="1" fillId="0" borderId="2" xfId="0" applyFont="1" applyBorder="1" applyAlignment="1">
      <alignment horizontal="center"/>
    </xf>
    <xf numFmtId="0" fontId="0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3" fillId="0" borderId="0" xfId="0" applyFont="1" applyAlignment="1">
      <alignment wrapText="1"/>
    </xf>
    <xf numFmtId="0" fontId="0" fillId="0" borderId="9" xfId="0" applyFont="1" applyBorder="1" applyAlignment="1"/>
    <xf numFmtId="164" fontId="0" fillId="0" borderId="4" xfId="0" applyNumberFormat="1" applyFont="1" applyBorder="1" applyAlignment="1">
      <alignment horizontal="right"/>
    </xf>
    <xf numFmtId="0" fontId="0" fillId="0" borderId="0" xfId="0" applyFont="1" applyAlignment="1">
      <alignment horizontal="right" vertical="center"/>
    </xf>
    <xf numFmtId="164" fontId="0" fillId="0" borderId="10" xfId="0" applyNumberFormat="1" applyFont="1" applyBorder="1" applyAlignment="1">
      <alignment horizontal="right" vertical="center"/>
    </xf>
    <xf numFmtId="164" fontId="0" fillId="0" borderId="10" xfId="0" applyNumberFormat="1" applyFont="1" applyBorder="1" applyAlignment="1">
      <alignment horizontal="right" vertical="center"/>
    </xf>
    <xf numFmtId="164" fontId="0" fillId="0" borderId="4" xfId="0" applyNumberFormat="1" applyFont="1" applyBorder="1" applyAlignment="1"/>
    <xf numFmtId="0" fontId="0" fillId="0" borderId="4" xfId="0" applyFont="1" applyBorder="1" applyAlignment="1"/>
    <xf numFmtId="164" fontId="1" fillId="0" borderId="0" xfId="0" applyNumberFormat="1" applyFont="1" applyAlignment="1">
      <alignment horizontal="center"/>
    </xf>
    <xf numFmtId="164" fontId="0" fillId="0" borderId="1" xfId="0" applyNumberFormat="1" applyFont="1" applyBorder="1" applyAlignment="1"/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 vertical="center"/>
    </xf>
    <xf numFmtId="0" fontId="1" fillId="0" borderId="8" xfId="0" applyFont="1" applyBorder="1" applyAlignment="1"/>
    <xf numFmtId="0" fontId="0" fillId="0" borderId="4" xfId="0" applyFont="1" applyBorder="1" applyAlignment="1">
      <alignment horizontal="right" vertical="center"/>
    </xf>
    <xf numFmtId="165" fontId="0" fillId="0" borderId="4" xfId="0" applyNumberFormat="1" applyFont="1" applyBorder="1" applyAlignment="1">
      <alignment horizontal="right"/>
    </xf>
    <xf numFmtId="10" fontId="0" fillId="0" borderId="4" xfId="0" applyNumberFormat="1" applyFont="1" applyBorder="1" applyAlignment="1"/>
    <xf numFmtId="10" fontId="0" fillId="0" borderId="5" xfId="0" applyNumberFormat="1" applyFont="1" applyBorder="1" applyAlignment="1"/>
    <xf numFmtId="164" fontId="0" fillId="0" borderId="4" xfId="0" applyNumberFormat="1" applyFont="1" applyBorder="1" applyAlignment="1">
      <alignment horizontal="right" vertical="center"/>
    </xf>
    <xf numFmtId="9" fontId="0" fillId="0" borderId="5" xfId="0" applyNumberFormat="1" applyFont="1" applyBorder="1" applyAlignment="1"/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right"/>
    </xf>
    <xf numFmtId="10" fontId="0" fillId="0" borderId="0" xfId="0" applyNumberFormat="1" applyFont="1" applyAlignment="1"/>
    <xf numFmtId="9" fontId="0" fillId="0" borderId="0" xfId="0" applyNumberFormat="1" applyFont="1" applyAlignment="1"/>
    <xf numFmtId="164" fontId="0" fillId="0" borderId="0" xfId="0" applyNumberFormat="1" applyFont="1" applyAlignment="1">
      <alignment horizontal="right" vertical="center"/>
    </xf>
    <xf numFmtId="164" fontId="0" fillId="0" borderId="17" xfId="0" applyNumberFormat="1" applyFont="1" applyBorder="1" applyAlignment="1">
      <alignment horizontal="right" vertical="center"/>
    </xf>
    <xf numFmtId="0" fontId="0" fillId="0" borderId="19" xfId="0" applyFont="1" applyBorder="1" applyAlignment="1"/>
    <xf numFmtId="165" fontId="0" fillId="0" borderId="2" xfId="0" applyNumberFormat="1" applyFont="1" applyBorder="1" applyAlignment="1"/>
    <xf numFmtId="164" fontId="1" fillId="0" borderId="10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/>
    <xf numFmtId="0" fontId="0" fillId="0" borderId="0" xfId="0" applyFont="1" applyAlignment="1">
      <alignment vertical="center"/>
    </xf>
    <xf numFmtId="164" fontId="0" fillId="0" borderId="3" xfId="0" applyNumberFormat="1" applyFont="1" applyBorder="1" applyAlignment="1"/>
    <xf numFmtId="0" fontId="0" fillId="0" borderId="8" xfId="0" applyFont="1" applyBorder="1" applyAlignment="1">
      <alignment vertical="center"/>
    </xf>
    <xf numFmtId="165" fontId="0" fillId="0" borderId="4" xfId="0" applyNumberFormat="1" applyFont="1" applyBorder="1" applyAlignment="1"/>
    <xf numFmtId="0" fontId="0" fillId="0" borderId="8" xfId="0" applyFont="1" applyBorder="1" applyAlignment="1">
      <alignment wrapText="1"/>
    </xf>
    <xf numFmtId="0" fontId="0" fillId="0" borderId="5" xfId="0" applyFont="1" applyBorder="1" applyAlignment="1">
      <alignment vertical="center"/>
    </xf>
    <xf numFmtId="165" fontId="0" fillId="0" borderId="17" xfId="0" applyNumberFormat="1" applyFont="1" applyBorder="1" applyAlignment="1"/>
    <xf numFmtId="165" fontId="0" fillId="0" borderId="17" xfId="0" applyNumberFormat="1" applyFont="1" applyBorder="1" applyAlignment="1">
      <alignment horizontal="right"/>
    </xf>
    <xf numFmtId="164" fontId="0" fillId="0" borderId="17" xfId="0" applyNumberFormat="1" applyFont="1" applyBorder="1" applyAlignment="1"/>
    <xf numFmtId="164" fontId="1" fillId="0" borderId="10" xfId="0" applyNumberFormat="1" applyFont="1" applyBorder="1" applyAlignment="1"/>
    <xf numFmtId="164" fontId="1" fillId="0" borderId="4" xfId="0" applyNumberFormat="1" applyFont="1" applyBorder="1" applyAlignment="1"/>
    <xf numFmtId="0" fontId="0" fillId="0" borderId="2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 wrapText="1"/>
    </xf>
    <xf numFmtId="164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20" xfId="0" applyFont="1" applyBorder="1" applyAlignment="1"/>
    <xf numFmtId="165" fontId="0" fillId="0" borderId="20" xfId="0" applyNumberFormat="1" applyFont="1" applyBorder="1" applyAlignment="1"/>
    <xf numFmtId="0" fontId="1" fillId="0" borderId="0" xfId="0" applyFont="1" applyAlignment="1">
      <alignment horizontal="right"/>
    </xf>
    <xf numFmtId="164" fontId="0" fillId="0" borderId="4" xfId="0" quotePrefix="1" applyNumberFormat="1" applyFont="1" applyBorder="1" applyAlignment="1"/>
    <xf numFmtId="165" fontId="0" fillId="0" borderId="3" xfId="0" applyNumberFormat="1" applyFont="1" applyBorder="1" applyAlignment="1"/>
    <xf numFmtId="0" fontId="0" fillId="0" borderId="4" xfId="0" quotePrefix="1" applyFont="1" applyBorder="1" applyAlignment="1"/>
    <xf numFmtId="164" fontId="0" fillId="0" borderId="17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wrapText="1"/>
    </xf>
    <xf numFmtId="164" fontId="0" fillId="0" borderId="11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wrapText="1"/>
    </xf>
    <xf numFmtId="9" fontId="0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0" fillId="0" borderId="0" xfId="0" applyFont="1" applyAlignment="1">
      <alignment horizontal="right"/>
    </xf>
    <xf numFmtId="0" fontId="2" fillId="0" borderId="18" xfId="0" applyFont="1" applyBorder="1" applyAlignment="1">
      <alignment wrapText="1"/>
    </xf>
    <xf numFmtId="0" fontId="0" fillId="0" borderId="17" xfId="0" quotePrefix="1" applyFont="1" applyBorder="1" applyAlignment="1">
      <alignment horizontal="right" vertical="center"/>
    </xf>
    <xf numFmtId="0" fontId="0" fillId="0" borderId="6" xfId="0" quotePrefix="1" applyFont="1" applyBorder="1" applyAlignment="1">
      <alignment horizontal="right" vertical="center" wrapText="1"/>
    </xf>
    <xf numFmtId="0" fontId="2" fillId="0" borderId="14" xfId="0" applyFont="1" applyBorder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wrapText="1"/>
    </xf>
    <xf numFmtId="0" fontId="0" fillId="0" borderId="21" xfId="0" applyFont="1" applyBorder="1" applyAlignment="1">
      <alignment horizontal="right" vertical="center"/>
    </xf>
    <xf numFmtId="9" fontId="0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0" fillId="0" borderId="0" xfId="0" quotePrefix="1" applyFont="1" applyAlignment="1">
      <alignment horizontal="right" vertical="center"/>
    </xf>
    <xf numFmtId="0" fontId="0" fillId="0" borderId="0" xfId="0" quotePrefix="1" applyFont="1" applyAlignment="1"/>
    <xf numFmtId="0" fontId="0" fillId="0" borderId="19" xfId="0" applyFont="1" applyBorder="1" applyAlignment="1">
      <alignment horizontal="right"/>
    </xf>
    <xf numFmtId="0" fontId="2" fillId="0" borderId="19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0" fillId="0" borderId="0" xfId="0" applyFont="1" applyAlignment="1">
      <alignment horizontal="right" vertical="center"/>
    </xf>
    <xf numFmtId="0" fontId="0" fillId="0" borderId="17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0" fillId="0" borderId="19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wrapText="1"/>
    </xf>
    <xf numFmtId="0" fontId="0" fillId="0" borderId="0" xfId="0" applyFont="1" applyAlignment="1">
      <alignment horizontal="right" vertical="center" wrapText="1"/>
    </xf>
    <xf numFmtId="0" fontId="0" fillId="0" borderId="24" xfId="0" quotePrefix="1" applyFont="1" applyBorder="1" applyAlignment="1">
      <alignment horizontal="center" vertical="center"/>
    </xf>
    <xf numFmtId="0" fontId="2" fillId="0" borderId="24" xfId="0" applyFont="1" applyBorder="1" applyAlignment="1">
      <alignment wrapText="1"/>
    </xf>
    <xf numFmtId="9" fontId="0" fillId="0" borderId="1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wrapText="1"/>
    </xf>
    <xf numFmtId="0" fontId="0" fillId="0" borderId="6" xfId="0" applyFont="1" applyBorder="1" applyAlignment="1">
      <alignment horizontal="right" vertical="center"/>
    </xf>
    <xf numFmtId="0" fontId="0" fillId="0" borderId="6" xfId="0" quotePrefix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11</xdr:row>
      <xdr:rowOff>161925</xdr:rowOff>
    </xdr:from>
    <xdr:ext cx="400050" cy="1085850"/>
    <xdr:sp macro="" textlink="">
      <xdr:nvSpPr>
        <xdr:cNvPr id="3" name="Shape 3"/>
        <xdr:cNvSpPr/>
      </xdr:nvSpPr>
      <xdr:spPr>
        <a:xfrm>
          <a:off x="5155500" y="3251363"/>
          <a:ext cx="381000" cy="1057275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238125</xdr:colOff>
      <xdr:row>1</xdr:row>
      <xdr:rowOff>142875</xdr:rowOff>
    </xdr:from>
    <xdr:ext cx="542925" cy="3028950"/>
    <xdr:sp macro="" textlink="">
      <xdr:nvSpPr>
        <xdr:cNvPr id="4" name="Shape 4"/>
        <xdr:cNvSpPr/>
      </xdr:nvSpPr>
      <xdr:spPr>
        <a:xfrm>
          <a:off x="5084063" y="2279813"/>
          <a:ext cx="523875" cy="3000375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390525</xdr:colOff>
      <xdr:row>23</xdr:row>
      <xdr:rowOff>-9525</xdr:rowOff>
    </xdr:from>
    <xdr:ext cx="1609725" cy="3724275"/>
    <xdr:sp macro="" textlink="">
      <xdr:nvSpPr>
        <xdr:cNvPr id="5" name="Shape 5"/>
        <xdr:cNvSpPr/>
      </xdr:nvSpPr>
      <xdr:spPr>
        <a:xfrm rot="4825554">
          <a:off x="3550538" y="3289463"/>
          <a:ext cx="3590925" cy="981075"/>
        </a:xfrm>
        <a:prstGeom prst="curvedUp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457200</xdr:colOff>
      <xdr:row>32</xdr:row>
      <xdr:rowOff>247650</xdr:rowOff>
    </xdr:from>
    <xdr:ext cx="342900" cy="1095375"/>
    <xdr:sp macro="" textlink="">
      <xdr:nvSpPr>
        <xdr:cNvPr id="6" name="Shape 6"/>
        <xdr:cNvSpPr/>
      </xdr:nvSpPr>
      <xdr:spPr>
        <a:xfrm>
          <a:off x="5188838" y="3246600"/>
          <a:ext cx="314325" cy="1066800"/>
        </a:xfrm>
        <a:prstGeom prst="curvedRigh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123825</xdr:colOff>
      <xdr:row>44</xdr:row>
      <xdr:rowOff>-9525</xdr:rowOff>
    </xdr:from>
    <xdr:ext cx="400050" cy="1400175"/>
    <xdr:sp macro="" textlink="">
      <xdr:nvSpPr>
        <xdr:cNvPr id="7" name="Shape 7"/>
        <xdr:cNvSpPr/>
      </xdr:nvSpPr>
      <xdr:spPr>
        <a:xfrm>
          <a:off x="5155500" y="3094200"/>
          <a:ext cx="381000" cy="137160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95250</xdr:colOff>
      <xdr:row>39</xdr:row>
      <xdr:rowOff>114300</xdr:rowOff>
    </xdr:from>
    <xdr:ext cx="533400" cy="1685925"/>
    <xdr:sp macro="" textlink="">
      <xdr:nvSpPr>
        <xdr:cNvPr id="8" name="Shape 8"/>
        <xdr:cNvSpPr/>
      </xdr:nvSpPr>
      <xdr:spPr>
        <a:xfrm>
          <a:off x="5093588" y="2951325"/>
          <a:ext cx="504825" cy="165735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590550</xdr:colOff>
      <xdr:row>1</xdr:row>
      <xdr:rowOff>219075</xdr:rowOff>
    </xdr:from>
    <xdr:ext cx="1247775" cy="209550"/>
    <xdr:grpSp>
      <xdr:nvGrpSpPr>
        <xdr:cNvPr id="2" name="Shape 2"/>
        <xdr:cNvGrpSpPr/>
      </xdr:nvGrpSpPr>
      <xdr:grpSpPr>
        <a:xfrm>
          <a:off x="3543300" y="381000"/>
          <a:ext cx="1247775" cy="209550"/>
          <a:chOff x="4726875" y="3679988"/>
          <a:chExt cx="1238250" cy="200025"/>
        </a:xfrm>
      </xdr:grpSpPr>
      <xdr:cxnSp macro="">
        <xdr:nvCxnSpPr>
          <xdr:cNvPr id="10" name="Shape 10"/>
          <xdr:cNvCxnSpPr/>
        </xdr:nvCxnSpPr>
        <xdr:spPr>
          <a:xfrm flipH="1">
            <a:off x="4726875" y="3679988"/>
            <a:ext cx="1238250" cy="200025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5</xdr:col>
      <xdr:colOff>257175</xdr:colOff>
      <xdr:row>19</xdr:row>
      <xdr:rowOff>0</xdr:rowOff>
    </xdr:from>
    <xdr:ext cx="638175" cy="133350"/>
    <xdr:grpSp>
      <xdr:nvGrpSpPr>
        <xdr:cNvPr id="9" name="Shape 2"/>
        <xdr:cNvGrpSpPr/>
      </xdr:nvGrpSpPr>
      <xdr:grpSpPr>
        <a:xfrm>
          <a:off x="4152900" y="4124325"/>
          <a:ext cx="638175" cy="133350"/>
          <a:chOff x="5031675" y="3718088"/>
          <a:chExt cx="628650" cy="123825"/>
        </a:xfrm>
      </xdr:grpSpPr>
      <xdr:cxnSp macro="">
        <xdr:nvCxnSpPr>
          <xdr:cNvPr id="11" name="Shape 11"/>
          <xdr:cNvCxnSpPr/>
        </xdr:nvCxnSpPr>
        <xdr:spPr>
          <a:xfrm flipH="1">
            <a:off x="5031675" y="3718088"/>
            <a:ext cx="628650" cy="123825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5</xdr:col>
      <xdr:colOff>209550</xdr:colOff>
      <xdr:row>29</xdr:row>
      <xdr:rowOff>171450</xdr:rowOff>
    </xdr:from>
    <xdr:ext cx="647700" cy="171450"/>
    <xdr:grpSp>
      <xdr:nvGrpSpPr>
        <xdr:cNvPr id="12" name="Shape 2"/>
        <xdr:cNvGrpSpPr/>
      </xdr:nvGrpSpPr>
      <xdr:grpSpPr>
        <a:xfrm>
          <a:off x="4105275" y="6972300"/>
          <a:ext cx="647700" cy="171450"/>
          <a:chOff x="5026913" y="3699038"/>
          <a:chExt cx="638175" cy="161925"/>
        </a:xfrm>
      </xdr:grpSpPr>
      <xdr:cxnSp macro="">
        <xdr:nvCxnSpPr>
          <xdr:cNvPr id="13" name="Shape 12"/>
          <xdr:cNvCxnSpPr/>
        </xdr:nvCxnSpPr>
        <xdr:spPr>
          <a:xfrm rot="10800000">
            <a:off x="5026913" y="3699038"/>
            <a:ext cx="638175" cy="161925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4</xdr:col>
      <xdr:colOff>247650</xdr:colOff>
      <xdr:row>40</xdr:row>
      <xdr:rowOff>9525</xdr:rowOff>
    </xdr:from>
    <xdr:ext cx="1581150" cy="371475"/>
    <xdr:grpSp>
      <xdr:nvGrpSpPr>
        <xdr:cNvPr id="14" name="Shape 2"/>
        <xdr:cNvGrpSpPr/>
      </xdr:nvGrpSpPr>
      <xdr:grpSpPr>
        <a:xfrm>
          <a:off x="3200400" y="9382125"/>
          <a:ext cx="1581150" cy="371475"/>
          <a:chOff x="4560188" y="3599025"/>
          <a:chExt cx="1571625" cy="361950"/>
        </a:xfrm>
      </xdr:grpSpPr>
      <xdr:cxnSp macro="">
        <xdr:nvCxnSpPr>
          <xdr:cNvPr id="15" name="Shape 13"/>
          <xdr:cNvCxnSpPr/>
        </xdr:nvCxnSpPr>
        <xdr:spPr>
          <a:xfrm flipH="1">
            <a:off x="4560188" y="3599025"/>
            <a:ext cx="1571625" cy="36195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5</xdr:col>
      <xdr:colOff>95250</xdr:colOff>
      <xdr:row>17</xdr:row>
      <xdr:rowOff>0</xdr:rowOff>
    </xdr:from>
    <xdr:ext cx="47625" cy="1419225"/>
    <xdr:sp macro="" textlink="">
      <xdr:nvSpPr>
        <xdr:cNvPr id="16" name="Shape 14"/>
        <xdr:cNvSpPr/>
      </xdr:nvSpPr>
      <xdr:spPr>
        <a:xfrm>
          <a:off x="5326950" y="3075150"/>
          <a:ext cx="38100" cy="1409700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rgbClr val="4A7D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57150</xdr:colOff>
      <xdr:row>27</xdr:row>
      <xdr:rowOff>9525</xdr:rowOff>
    </xdr:from>
    <xdr:ext cx="47625" cy="1304925"/>
    <xdr:sp macro="" textlink="">
      <xdr:nvSpPr>
        <xdr:cNvPr id="17" name="Shape 15"/>
        <xdr:cNvSpPr/>
      </xdr:nvSpPr>
      <xdr:spPr>
        <a:xfrm>
          <a:off x="5326950" y="3132300"/>
          <a:ext cx="38100" cy="1295400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rgbClr val="4A7D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2</xdr:row>
      <xdr:rowOff>123825</xdr:rowOff>
    </xdr:from>
    <xdr:ext cx="2762250" cy="152400"/>
    <xdr:sp macro="" textlink="">
      <xdr:nvSpPr>
        <xdr:cNvPr id="18" name="Shape 16"/>
        <xdr:cNvSpPr/>
      </xdr:nvSpPr>
      <xdr:spPr>
        <a:xfrm rot="-5400000">
          <a:off x="5274563" y="2398875"/>
          <a:ext cx="142875" cy="2762250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rgbClr val="4A7D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11</xdr:row>
      <xdr:rowOff>161925</xdr:rowOff>
    </xdr:from>
    <xdr:ext cx="400050" cy="1085850"/>
    <xdr:sp macro="" textlink="">
      <xdr:nvSpPr>
        <xdr:cNvPr id="3" name="Shape 3"/>
        <xdr:cNvSpPr/>
      </xdr:nvSpPr>
      <xdr:spPr>
        <a:xfrm>
          <a:off x="5155500" y="3251363"/>
          <a:ext cx="381000" cy="1057275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238125</xdr:colOff>
      <xdr:row>1</xdr:row>
      <xdr:rowOff>142875</xdr:rowOff>
    </xdr:from>
    <xdr:ext cx="542925" cy="3028950"/>
    <xdr:sp macro="" textlink="">
      <xdr:nvSpPr>
        <xdr:cNvPr id="4" name="Shape 4"/>
        <xdr:cNvSpPr/>
      </xdr:nvSpPr>
      <xdr:spPr>
        <a:xfrm>
          <a:off x="5084063" y="2279813"/>
          <a:ext cx="523875" cy="3000375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310820</xdr:colOff>
      <xdr:row>27</xdr:row>
      <xdr:rowOff>78055</xdr:rowOff>
    </xdr:from>
    <xdr:ext cx="3724275" cy="985983"/>
    <xdr:sp macro="" textlink="">
      <xdr:nvSpPr>
        <xdr:cNvPr id="9" name="Shape 9"/>
        <xdr:cNvSpPr/>
      </xdr:nvSpPr>
      <xdr:spPr>
        <a:xfrm rot="2108871">
          <a:off x="3263570" y="6335980"/>
          <a:ext cx="3724275" cy="985983"/>
        </a:xfrm>
        <a:prstGeom prst="curvedUp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266700</xdr:colOff>
      <xdr:row>33</xdr:row>
      <xdr:rowOff>19050</xdr:rowOff>
    </xdr:from>
    <xdr:ext cx="342900" cy="1095375"/>
    <xdr:sp macro="" textlink="">
      <xdr:nvSpPr>
        <xdr:cNvPr id="6" name="Shape 6"/>
        <xdr:cNvSpPr/>
      </xdr:nvSpPr>
      <xdr:spPr>
        <a:xfrm>
          <a:off x="5188838" y="3246600"/>
          <a:ext cx="314325" cy="1066800"/>
        </a:xfrm>
        <a:prstGeom prst="curvedRigh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123825</xdr:colOff>
      <xdr:row>44</xdr:row>
      <xdr:rowOff>-9525</xdr:rowOff>
    </xdr:from>
    <xdr:ext cx="400050" cy="1400175"/>
    <xdr:sp macro="" textlink="">
      <xdr:nvSpPr>
        <xdr:cNvPr id="7" name="Shape 7"/>
        <xdr:cNvSpPr/>
      </xdr:nvSpPr>
      <xdr:spPr>
        <a:xfrm>
          <a:off x="5155500" y="3094200"/>
          <a:ext cx="381000" cy="137160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95250</xdr:colOff>
      <xdr:row>39</xdr:row>
      <xdr:rowOff>114300</xdr:rowOff>
    </xdr:from>
    <xdr:ext cx="533400" cy="1685925"/>
    <xdr:sp macro="" textlink="">
      <xdr:nvSpPr>
        <xdr:cNvPr id="8" name="Shape 8"/>
        <xdr:cNvSpPr/>
      </xdr:nvSpPr>
      <xdr:spPr>
        <a:xfrm>
          <a:off x="5093588" y="2951325"/>
          <a:ext cx="504825" cy="165735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/>
  </sheetViews>
  <sheetFormatPr defaultColWidth="14.42578125" defaultRowHeight="15" customHeight="1"/>
  <cols>
    <col min="1" max="1" width="13.140625" customWidth="1"/>
    <col min="2" max="2" width="13.5703125" customWidth="1"/>
    <col min="3" max="3" width="4.42578125" customWidth="1"/>
    <col min="4" max="4" width="13.140625" customWidth="1"/>
    <col min="5" max="6" width="14.140625" customWidth="1"/>
    <col min="7" max="7" width="20.28515625" customWidth="1"/>
    <col min="8" max="8" width="22.85546875" customWidth="1"/>
    <col min="9" max="9" width="12.7109375" customWidth="1"/>
    <col min="10" max="10" width="12.28515625" customWidth="1"/>
    <col min="11" max="11" width="13.5703125" customWidth="1"/>
    <col min="12" max="12" width="10.85546875" customWidth="1"/>
    <col min="13" max="13" width="12.28515625" customWidth="1"/>
    <col min="14" max="14" width="11.28515625" customWidth="1"/>
    <col min="15" max="24" width="10.28515625" customWidth="1"/>
  </cols>
  <sheetData>
    <row r="1" spans="1:26" ht="12.75" customHeight="1">
      <c r="A1" s="3"/>
      <c r="B1" s="3"/>
      <c r="C1" s="4"/>
      <c r="D1" s="1"/>
      <c r="E1" s="1"/>
      <c r="F1" s="6"/>
      <c r="G1" s="6"/>
      <c r="H1" s="10"/>
      <c r="I1" s="3"/>
      <c r="J1" s="3"/>
      <c r="K1" s="3"/>
      <c r="L1" s="3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</row>
    <row r="2" spans="1:26" ht="25.5" customHeight="1">
      <c r="A2" s="1" t="s">
        <v>4</v>
      </c>
      <c r="B2" s="11"/>
      <c r="C2" s="11"/>
      <c r="D2" s="11"/>
      <c r="E2" s="11"/>
      <c r="F2" s="87" t="s">
        <v>5</v>
      </c>
      <c r="G2" s="73"/>
      <c r="H2" s="15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3"/>
    </row>
    <row r="3" spans="1:26" ht="12.75" customHeight="1">
      <c r="A3" s="1"/>
      <c r="B3" s="1"/>
      <c r="C3" s="1"/>
      <c r="D3" s="1"/>
      <c r="E3" s="1"/>
      <c r="F3" s="3"/>
      <c r="G3" s="1"/>
      <c r="H3" s="1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"/>
      <c r="Z3" s="3"/>
    </row>
    <row r="4" spans="1:26" ht="12.75" customHeight="1">
      <c r="A4" s="1"/>
      <c r="B4" s="1"/>
      <c r="C4" s="1"/>
      <c r="D4" s="1"/>
      <c r="E4" s="1"/>
      <c r="F4" s="1"/>
      <c r="G4" s="90" t="s">
        <v>8</v>
      </c>
      <c r="H4" s="89"/>
      <c r="I4" s="1"/>
      <c r="J4" s="3"/>
      <c r="K4" s="3"/>
      <c r="L4" s="3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"/>
      <c r="Z4" s="3"/>
    </row>
    <row r="5" spans="1:26" ht="12.75" customHeight="1">
      <c r="A5" s="72" t="s">
        <v>9</v>
      </c>
      <c r="B5" s="73"/>
      <c r="C5" s="73"/>
      <c r="D5" s="92" t="s">
        <v>10</v>
      </c>
      <c r="E5" s="93"/>
      <c r="F5" s="66"/>
      <c r="G5" s="81"/>
      <c r="H5" s="64"/>
      <c r="I5" s="1"/>
      <c r="J5" s="3"/>
      <c r="K5" s="3"/>
      <c r="L5" s="3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3"/>
    </row>
    <row r="6" spans="1:26" ht="12.75" customHeight="1">
      <c r="A6" s="1"/>
      <c r="B6" s="1"/>
      <c r="C6" s="1"/>
      <c r="D6" s="19"/>
      <c r="E6" s="20"/>
      <c r="F6" s="2"/>
      <c r="G6" s="1"/>
      <c r="H6" s="13"/>
      <c r="I6" s="1"/>
      <c r="J6" s="3"/>
      <c r="K6" s="3"/>
      <c r="L6" s="3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"/>
      <c r="Z6" s="3"/>
    </row>
    <row r="7" spans="1:26" ht="12.75" customHeight="1">
      <c r="A7" s="3"/>
      <c r="B7" s="3"/>
      <c r="C7" s="1"/>
      <c r="D7" s="74" t="s">
        <v>0</v>
      </c>
      <c r="E7" s="93"/>
      <c r="F7" s="8" t="s">
        <v>1</v>
      </c>
      <c r="G7" s="22"/>
      <c r="H7" s="13"/>
      <c r="I7" s="1"/>
      <c r="J7" s="3"/>
      <c r="K7" s="3"/>
      <c r="L7" s="3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"/>
      <c r="Z7" s="3"/>
    </row>
    <row r="8" spans="1:26" ht="24.75" customHeight="1">
      <c r="A8" s="3"/>
      <c r="B8" s="3"/>
      <c r="C8" s="1"/>
      <c r="D8" s="24">
        <v>0</v>
      </c>
      <c r="E8" s="24">
        <v>8450</v>
      </c>
      <c r="F8" s="25">
        <v>0.3</v>
      </c>
      <c r="G8" s="26"/>
      <c r="H8" s="27"/>
      <c r="I8" s="1"/>
      <c r="J8" s="3"/>
      <c r="K8" s="3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/>
      <c r="Z8" s="3"/>
    </row>
    <row r="9" spans="1:26" ht="24.75" customHeight="1">
      <c r="A9" s="3"/>
      <c r="B9" s="3"/>
      <c r="C9" s="1"/>
      <c r="D9" s="24">
        <v>8450</v>
      </c>
      <c r="E9" s="24">
        <v>19960</v>
      </c>
      <c r="F9" s="25">
        <v>0.11</v>
      </c>
      <c r="G9" s="28"/>
      <c r="H9" s="27"/>
      <c r="I9" s="1"/>
      <c r="J9" s="3"/>
      <c r="K9" s="3"/>
      <c r="L9" s="3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"/>
      <c r="Z9" s="3"/>
    </row>
    <row r="10" spans="1:26" ht="24.75" customHeight="1">
      <c r="A10" s="3"/>
      <c r="B10" s="3"/>
      <c r="C10" s="1"/>
      <c r="D10" s="24">
        <v>19960</v>
      </c>
      <c r="E10" s="24">
        <v>100000</v>
      </c>
      <c r="F10" s="25">
        <v>0.03</v>
      </c>
      <c r="G10" s="28"/>
      <c r="H10" s="27"/>
      <c r="I10" s="1"/>
      <c r="J10" s="3"/>
      <c r="K10" s="3"/>
      <c r="L10" s="3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"/>
      <c r="Z10" s="3"/>
    </row>
    <row r="11" spans="1:26" ht="12.75" customHeight="1">
      <c r="A11" s="3"/>
      <c r="B11" s="3"/>
      <c r="C11" s="1"/>
      <c r="D11" s="30"/>
      <c r="E11" s="30"/>
      <c r="F11" s="31"/>
      <c r="G11" s="32"/>
      <c r="H11" s="33"/>
      <c r="I11" s="1"/>
      <c r="J11" s="3"/>
      <c r="K11" s="3"/>
      <c r="L11" s="3"/>
      <c r="M11" s="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"/>
      <c r="Z11" s="3"/>
    </row>
    <row r="12" spans="1:26" ht="25.5" customHeight="1">
      <c r="A12" s="3"/>
      <c r="B12" s="3"/>
      <c r="C12" s="1"/>
      <c r="D12" s="1"/>
      <c r="E12" s="67" t="s">
        <v>13</v>
      </c>
      <c r="F12" s="68"/>
      <c r="G12" s="36">
        <v>4240</v>
      </c>
      <c r="H12" s="37"/>
      <c r="I12" s="1"/>
      <c r="J12" s="3"/>
      <c r="K12" s="3"/>
      <c r="L12" s="3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3"/>
      <c r="Z12" s="3"/>
    </row>
    <row r="13" spans="1:26" ht="12.75" customHeight="1">
      <c r="A13" s="1"/>
      <c r="B13" s="1"/>
      <c r="C13" s="1"/>
      <c r="D13" s="1"/>
      <c r="E13" s="1"/>
      <c r="F13" s="1"/>
      <c r="G13" s="1"/>
      <c r="H13" s="13"/>
      <c r="I13" s="1"/>
      <c r="J13" s="3"/>
      <c r="K13" s="3"/>
      <c r="L13" s="3"/>
      <c r="M13" s="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"/>
      <c r="Z13" s="3"/>
    </row>
    <row r="14" spans="1:26" ht="12.75" customHeight="1">
      <c r="A14" s="1"/>
      <c r="B14" s="1"/>
      <c r="C14" s="1"/>
      <c r="D14" s="1"/>
      <c r="E14" s="1"/>
      <c r="F14" s="1"/>
      <c r="G14" s="1"/>
      <c r="H14" s="13"/>
      <c r="I14" s="1"/>
      <c r="J14" s="3"/>
      <c r="K14" s="3"/>
      <c r="L14" s="3"/>
      <c r="M14" s="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"/>
      <c r="Z14" s="3"/>
    </row>
    <row r="15" spans="1:26" ht="12.75" customHeight="1">
      <c r="A15" s="72" t="s">
        <v>15</v>
      </c>
      <c r="B15" s="73"/>
      <c r="C15" s="73"/>
      <c r="D15" s="1"/>
      <c r="E15" s="1"/>
      <c r="F15" s="3"/>
      <c r="G15" s="88" t="s">
        <v>5</v>
      </c>
      <c r="H15" s="61"/>
      <c r="I15" s="1"/>
      <c r="J15" s="3"/>
      <c r="K15" s="3"/>
      <c r="L15" s="3"/>
      <c r="M15" s="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3"/>
    </row>
    <row r="16" spans="1:26" ht="12.75" customHeight="1">
      <c r="A16" s="1"/>
      <c r="B16" s="1"/>
      <c r="C16" s="1"/>
      <c r="D16" s="1"/>
      <c r="E16" s="1"/>
      <c r="F16" s="39"/>
      <c r="G16" s="62"/>
      <c r="H16" s="62"/>
      <c r="I16" s="1"/>
      <c r="J16" s="3"/>
      <c r="K16" s="3"/>
      <c r="L16" s="3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"/>
      <c r="Z16" s="3"/>
    </row>
    <row r="17" spans="1:26" ht="12.75" customHeight="1">
      <c r="A17" s="74" t="s">
        <v>0</v>
      </c>
      <c r="B17" s="66"/>
      <c r="C17" s="74" t="s">
        <v>1</v>
      </c>
      <c r="D17" s="66"/>
      <c r="E17" s="7" t="s">
        <v>2</v>
      </c>
      <c r="F17" s="3"/>
      <c r="G17" s="69" t="s">
        <v>17</v>
      </c>
      <c r="H17" s="61"/>
      <c r="I17" s="1"/>
      <c r="J17" s="3"/>
      <c r="K17" s="3"/>
      <c r="L17" s="3"/>
      <c r="M17" s="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3"/>
      <c r="Z17" s="3"/>
    </row>
    <row r="18" spans="1:26" ht="23.25" customHeight="1">
      <c r="A18" s="24">
        <v>0</v>
      </c>
      <c r="B18" s="24">
        <v>10860</v>
      </c>
      <c r="C18" s="65">
        <v>0.25</v>
      </c>
      <c r="D18" s="66"/>
      <c r="E18" s="38" t="str">
        <f t="shared" ref="E18:E21" si="0">IF($H$19&gt;$B18,($B18-$A18)*$C18,IF($H$19&gt;$A18,($H$19-$A18)*$C18,""))</f>
        <v/>
      </c>
      <c r="F18" s="41"/>
      <c r="G18" s="62"/>
      <c r="H18" s="62"/>
      <c r="I18" s="1"/>
      <c r="J18" s="3"/>
      <c r="K18" s="3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3"/>
      <c r="Z18" s="3"/>
    </row>
    <row r="19" spans="1:26" ht="23.25" customHeight="1">
      <c r="A19" s="42">
        <v>10860</v>
      </c>
      <c r="B19" s="24">
        <v>12470</v>
      </c>
      <c r="C19" s="65">
        <v>0.3</v>
      </c>
      <c r="D19" s="66"/>
      <c r="E19" s="38" t="str">
        <f t="shared" si="0"/>
        <v/>
      </c>
      <c r="F19" s="43"/>
      <c r="G19" s="70" t="s">
        <v>19</v>
      </c>
      <c r="H19" s="63"/>
      <c r="I19" s="1"/>
      <c r="J19" s="3"/>
      <c r="K19" s="3"/>
      <c r="L19" s="3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3"/>
      <c r="Z19" s="3"/>
    </row>
    <row r="20" spans="1:26" ht="23.25" customHeight="1">
      <c r="A20" s="42">
        <v>12470</v>
      </c>
      <c r="B20" s="24">
        <v>20780</v>
      </c>
      <c r="C20" s="65">
        <v>0.4</v>
      </c>
      <c r="D20" s="66"/>
      <c r="E20" s="38" t="str">
        <f t="shared" si="0"/>
        <v/>
      </c>
      <c r="F20" s="44"/>
      <c r="G20" s="71"/>
      <c r="H20" s="64"/>
      <c r="I20" s="1"/>
      <c r="J20" s="3"/>
      <c r="K20" s="3"/>
      <c r="L20" s="3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3"/>
      <c r="Z20" s="3"/>
    </row>
    <row r="21" spans="1:26" ht="23.25" customHeight="1">
      <c r="A21" s="42">
        <v>20780</v>
      </c>
      <c r="B21" s="24">
        <v>38080</v>
      </c>
      <c r="C21" s="65">
        <v>0.45</v>
      </c>
      <c r="D21" s="66"/>
      <c r="E21" s="16" t="str">
        <f t="shared" si="0"/>
        <v/>
      </c>
      <c r="F21" s="3"/>
      <c r="G21" s="3"/>
      <c r="H21" s="6"/>
      <c r="I21" s="1"/>
      <c r="J21" s="3"/>
      <c r="K21" s="3"/>
      <c r="L21" s="3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3"/>
      <c r="Z21" s="3"/>
    </row>
    <row r="22" spans="1:26" ht="23.25" customHeight="1">
      <c r="A22" s="45">
        <v>38080</v>
      </c>
      <c r="B22" s="46">
        <v>100000</v>
      </c>
      <c r="C22" s="78">
        <v>0.5</v>
      </c>
      <c r="D22" s="79"/>
      <c r="E22" s="47" t="str">
        <f>IF(I18&gt;A22,(I18-A22)*C22,"")</f>
        <v/>
      </c>
      <c r="F22" s="3"/>
      <c r="G22" s="3"/>
      <c r="H22" s="6"/>
      <c r="I22" s="1"/>
      <c r="J22" s="3"/>
      <c r="K22" s="3"/>
      <c r="L22" s="3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3"/>
      <c r="Z22" s="3"/>
    </row>
    <row r="23" spans="1:26" ht="23.25" customHeight="1">
      <c r="A23" s="35"/>
      <c r="B23" s="35"/>
      <c r="C23" s="91"/>
      <c r="D23" s="85"/>
      <c r="E23" s="48"/>
      <c r="F23" s="1"/>
      <c r="G23" s="1"/>
      <c r="H23" s="13"/>
      <c r="I23" s="1"/>
      <c r="J23" s="3"/>
      <c r="K23" s="3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3"/>
      <c r="Z23" s="3"/>
    </row>
    <row r="24" spans="1:26" ht="12.75" customHeight="1">
      <c r="A24" s="1"/>
      <c r="B24" s="1"/>
      <c r="C24" s="1"/>
      <c r="D24" s="1"/>
      <c r="E24" s="1"/>
      <c r="F24" s="1"/>
      <c r="G24" s="1"/>
      <c r="H24" s="13"/>
      <c r="I24" s="1"/>
      <c r="J24" s="3"/>
      <c r="K24" s="3"/>
      <c r="L24" s="3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3"/>
      <c r="Z24" s="3"/>
    </row>
    <row r="25" spans="1:26" ht="12.75" customHeight="1">
      <c r="A25" s="72" t="s">
        <v>22</v>
      </c>
      <c r="B25" s="73"/>
      <c r="C25" s="73"/>
      <c r="D25" s="73"/>
      <c r="E25" s="1"/>
      <c r="F25" s="1"/>
      <c r="G25" s="1"/>
      <c r="H25" s="13"/>
      <c r="I25" s="1"/>
      <c r="J25" s="3"/>
      <c r="K25" s="3"/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3"/>
      <c r="Z25" s="3"/>
    </row>
    <row r="26" spans="1:26" ht="36.75" customHeight="1">
      <c r="A26" s="1"/>
      <c r="B26" s="1"/>
      <c r="C26" s="1"/>
      <c r="D26" s="1"/>
      <c r="E26" s="1"/>
      <c r="F26" s="1"/>
      <c r="G26" s="50" t="s">
        <v>14</v>
      </c>
      <c r="H26" s="15"/>
      <c r="I26" s="1"/>
      <c r="J26" s="3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</row>
    <row r="27" spans="1:26" ht="12.75" customHeight="1">
      <c r="A27" s="74" t="s">
        <v>0</v>
      </c>
      <c r="B27" s="66"/>
      <c r="C27" s="74" t="s">
        <v>1</v>
      </c>
      <c r="D27" s="66"/>
      <c r="E27" s="8" t="s">
        <v>3</v>
      </c>
      <c r="F27" s="3"/>
      <c r="G27" s="51"/>
      <c r="H27" s="52"/>
      <c r="I27" s="1"/>
      <c r="J27" s="3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3"/>
      <c r="Z27" s="3"/>
    </row>
    <row r="28" spans="1:26" ht="20.25" customHeight="1">
      <c r="A28" s="24">
        <v>0</v>
      </c>
      <c r="B28" s="24">
        <v>8760</v>
      </c>
      <c r="C28" s="65">
        <v>0.25</v>
      </c>
      <c r="D28" s="66"/>
      <c r="E28" s="16" t="str">
        <f t="shared" ref="E28:E31" si="1">IF($H$30&gt;$B28,($B28-$A28)*$C28,IF($H$30&gt;$A28,($H$30-$A28)*$C28,""))</f>
        <v/>
      </c>
      <c r="F28" s="3"/>
      <c r="G28" s="77" t="s">
        <v>23</v>
      </c>
      <c r="H28" s="63"/>
      <c r="I28" s="1"/>
      <c r="J28" s="3"/>
      <c r="K28" s="3"/>
      <c r="L28" s="1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3"/>
      <c r="Z28" s="3"/>
    </row>
    <row r="29" spans="1:26" ht="22.5" customHeight="1">
      <c r="A29" s="42">
        <v>8760</v>
      </c>
      <c r="B29" s="24">
        <v>12470</v>
      </c>
      <c r="C29" s="65">
        <v>0.3</v>
      </c>
      <c r="D29" s="66"/>
      <c r="E29" s="16" t="str">
        <f t="shared" si="1"/>
        <v/>
      </c>
      <c r="F29" s="3"/>
      <c r="G29" s="76"/>
      <c r="H29" s="64"/>
      <c r="I29" s="1"/>
      <c r="J29" s="3"/>
      <c r="K29" s="3"/>
      <c r="L29" s="3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3"/>
      <c r="Z29" s="3"/>
    </row>
    <row r="30" spans="1:26" ht="25.5" customHeight="1">
      <c r="A30" s="42">
        <v>12470</v>
      </c>
      <c r="B30" s="24">
        <v>20780</v>
      </c>
      <c r="C30" s="65">
        <v>0.4</v>
      </c>
      <c r="D30" s="66"/>
      <c r="E30" s="16" t="str">
        <f t="shared" si="1"/>
        <v/>
      </c>
      <c r="F30" s="3"/>
      <c r="G30" s="75" t="s">
        <v>27</v>
      </c>
      <c r="H30" s="63"/>
      <c r="I30" s="1"/>
      <c r="J30" s="3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3"/>
      <c r="Z30" s="3"/>
    </row>
    <row r="31" spans="1:26" ht="20.25" customHeight="1">
      <c r="A31" s="42">
        <v>20780</v>
      </c>
      <c r="B31" s="24">
        <v>38080</v>
      </c>
      <c r="C31" s="65">
        <v>0.45</v>
      </c>
      <c r="D31" s="66"/>
      <c r="E31" s="16" t="str">
        <f t="shared" si="1"/>
        <v/>
      </c>
      <c r="F31" s="3"/>
      <c r="G31" s="76"/>
      <c r="H31" s="64"/>
      <c r="I31" s="1"/>
      <c r="J31" s="1"/>
      <c r="K31" s="1"/>
      <c r="L31" s="1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3"/>
      <c r="Z31" s="3"/>
    </row>
    <row r="32" spans="1:26" ht="23.25" customHeight="1">
      <c r="A32" s="45">
        <v>38080</v>
      </c>
      <c r="B32" s="46">
        <v>100000</v>
      </c>
      <c r="C32" s="78">
        <v>0.5</v>
      </c>
      <c r="D32" s="79"/>
      <c r="E32" s="47" t="str">
        <f>IF(I35&gt;A32,(I35-A32)*C32,"")</f>
        <v/>
      </c>
      <c r="F32" s="3"/>
      <c r="G32" s="1"/>
      <c r="H32" s="13"/>
      <c r="I32" s="1"/>
      <c r="J32" s="1"/>
      <c r="K32" s="1"/>
      <c r="L32" s="1"/>
      <c r="M32" s="1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3"/>
      <c r="Z32" s="3"/>
    </row>
    <row r="33" spans="1:26" ht="21.75" customHeight="1">
      <c r="A33" s="35"/>
      <c r="B33" s="84" t="s">
        <v>28</v>
      </c>
      <c r="C33" s="85"/>
      <c r="D33" s="86"/>
      <c r="E33" s="48"/>
      <c r="F33" s="3"/>
      <c r="G33" s="1"/>
      <c r="H33" s="13"/>
      <c r="I33" s="1"/>
      <c r="J33" s="1"/>
      <c r="K33" s="1"/>
      <c r="L33" s="3"/>
      <c r="M33" s="3"/>
      <c r="N33" s="3"/>
      <c r="O33" s="3"/>
      <c r="P33" s="3"/>
      <c r="Q33" s="1"/>
      <c r="R33" s="1"/>
      <c r="S33" s="1"/>
      <c r="T33" s="1"/>
      <c r="U33" s="1"/>
      <c r="V33" s="1"/>
      <c r="W33" s="1"/>
      <c r="X33" s="1"/>
      <c r="Y33" s="3"/>
      <c r="Z33" s="3"/>
    </row>
    <row r="34" spans="1:26" ht="12.75" customHeight="1">
      <c r="A34" s="1"/>
      <c r="B34" s="1"/>
      <c r="C34" s="1"/>
      <c r="D34" s="1"/>
      <c r="E34" s="1"/>
      <c r="F34" s="1"/>
      <c r="G34" s="1"/>
      <c r="H34" s="13"/>
      <c r="I34" s="1"/>
      <c r="J34" s="1"/>
      <c r="K34" s="1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</row>
    <row r="35" spans="1:26" ht="24.75" customHeight="1">
      <c r="A35" s="72" t="s">
        <v>30</v>
      </c>
      <c r="B35" s="73"/>
      <c r="C35" s="73"/>
      <c r="D35" s="73"/>
      <c r="E35" s="73"/>
      <c r="F35" s="1"/>
      <c r="G35" s="1"/>
      <c r="H35" s="13"/>
      <c r="I35" s="1"/>
      <c r="J35" s="1"/>
      <c r="K35" s="1"/>
      <c r="L35" s="3"/>
      <c r="M35" s="3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3"/>
      <c r="Z35" s="3"/>
    </row>
    <row r="36" spans="1:26" ht="23.25" customHeight="1">
      <c r="A36" s="1"/>
      <c r="B36" s="1"/>
      <c r="C36" s="1"/>
      <c r="D36" s="1"/>
      <c r="E36" s="94" t="s">
        <v>31</v>
      </c>
      <c r="F36" s="73"/>
      <c r="G36" s="73"/>
      <c r="H36" s="61"/>
      <c r="I36" s="1"/>
      <c r="J36" s="1"/>
      <c r="K36" s="1"/>
      <c r="L36" s="3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3"/>
      <c r="Z36" s="3"/>
    </row>
    <row r="37" spans="1:26" ht="12.75" customHeight="1">
      <c r="A37" s="1"/>
      <c r="B37" s="3"/>
      <c r="C37" s="3"/>
      <c r="D37" s="3"/>
      <c r="E37" s="73"/>
      <c r="F37" s="73"/>
      <c r="G37" s="73"/>
      <c r="H37" s="62"/>
      <c r="I37" s="1"/>
      <c r="J37" s="1"/>
      <c r="K37" s="1"/>
      <c r="L37" s="1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3"/>
      <c r="Z37" s="3"/>
    </row>
    <row r="38" spans="1:26" ht="12.75" customHeight="1">
      <c r="A38" s="1"/>
      <c r="B38" s="3"/>
      <c r="C38" s="3"/>
      <c r="D38" s="3"/>
      <c r="E38" s="82" t="s">
        <v>32</v>
      </c>
      <c r="F38" s="73"/>
      <c r="G38" s="73"/>
      <c r="H38" s="61"/>
      <c r="I38" s="1"/>
      <c r="J38" s="1"/>
      <c r="K38" s="1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3"/>
      <c r="Z38" s="3"/>
    </row>
    <row r="39" spans="1:26" ht="12.75" customHeight="1">
      <c r="A39" s="1"/>
      <c r="B39" s="3"/>
      <c r="C39" s="3"/>
      <c r="D39" s="3"/>
      <c r="E39" s="73"/>
      <c r="F39" s="73"/>
      <c r="G39" s="73"/>
      <c r="H39" s="6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3"/>
      <c r="Z39" s="3"/>
    </row>
    <row r="40" spans="1:26" ht="12.75" customHeight="1">
      <c r="A40" s="1"/>
      <c r="B40" s="1"/>
      <c r="C40" s="1"/>
      <c r="D40" s="1"/>
      <c r="E40" s="82" t="s">
        <v>33</v>
      </c>
      <c r="F40" s="73"/>
      <c r="G40" s="68"/>
      <c r="H40" s="63"/>
      <c r="I40" s="1"/>
      <c r="J40" s="1"/>
      <c r="K40" s="1"/>
      <c r="L40" s="1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3"/>
      <c r="Z40" s="3"/>
    </row>
    <row r="41" spans="1:26" ht="12.75" customHeight="1">
      <c r="A41" s="1"/>
      <c r="B41" s="1"/>
      <c r="C41" s="1"/>
      <c r="D41" s="1"/>
      <c r="E41" s="73"/>
      <c r="F41" s="73"/>
      <c r="G41" s="68"/>
      <c r="H41" s="6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3"/>
      <c r="Z41" s="3"/>
    </row>
    <row r="42" spans="1:26" ht="12.75" customHeight="1">
      <c r="A42" s="72" t="s">
        <v>34</v>
      </c>
      <c r="B42" s="73"/>
      <c r="C42" s="73"/>
      <c r="D42" s="73"/>
      <c r="E42" s="1"/>
      <c r="F42" s="1"/>
      <c r="G42" s="1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3"/>
      <c r="Z42" s="3"/>
    </row>
    <row r="43" spans="1:26" ht="12.75" customHeight="1">
      <c r="A43" s="1"/>
      <c r="B43" s="1"/>
      <c r="C43" s="1"/>
      <c r="D43" s="1"/>
      <c r="E43" s="1"/>
      <c r="F43" s="1"/>
      <c r="G43" s="1"/>
      <c r="H43" s="13"/>
      <c r="I43" s="1"/>
      <c r="J43" s="1"/>
      <c r="K43" s="1"/>
      <c r="L43" s="3"/>
      <c r="M43" s="3"/>
      <c r="N43" s="3"/>
      <c r="O43" s="3"/>
      <c r="P43" s="3"/>
      <c r="Q43" s="1"/>
      <c r="R43" s="1"/>
      <c r="S43" s="1"/>
      <c r="T43" s="1"/>
      <c r="U43" s="1"/>
      <c r="V43" s="1"/>
      <c r="W43" s="1"/>
      <c r="X43" s="1"/>
      <c r="Y43" s="3"/>
      <c r="Z43" s="3"/>
    </row>
    <row r="44" spans="1:26" ht="12.75" customHeight="1">
      <c r="A44" s="1"/>
      <c r="B44" s="3"/>
      <c r="C44" s="3"/>
      <c r="D44" s="61"/>
      <c r="E44" s="80" t="s">
        <v>35</v>
      </c>
      <c r="F44" s="97"/>
      <c r="G44" s="95" t="s">
        <v>37</v>
      </c>
      <c r="H44" s="63"/>
      <c r="I44" s="1"/>
      <c r="J44" s="1"/>
      <c r="K44" s="1"/>
      <c r="L44" s="3"/>
      <c r="M44" s="3"/>
      <c r="N44" s="3"/>
      <c r="O44" s="3"/>
      <c r="P44" s="3"/>
      <c r="Q44" s="1"/>
      <c r="R44" s="1"/>
      <c r="S44" s="1"/>
      <c r="T44" s="1"/>
      <c r="U44" s="1"/>
      <c r="V44" s="1"/>
      <c r="W44" s="1"/>
      <c r="X44" s="1"/>
      <c r="Y44" s="3"/>
      <c r="Z44" s="3"/>
    </row>
    <row r="45" spans="1:26" ht="12.75" customHeight="1">
      <c r="A45" s="1"/>
      <c r="B45" s="1"/>
      <c r="C45" s="1"/>
      <c r="D45" s="62"/>
      <c r="E45" s="81"/>
      <c r="F45" s="64"/>
      <c r="G45" s="96"/>
      <c r="H45" s="64"/>
      <c r="I45" s="1"/>
      <c r="J45" s="1"/>
      <c r="K45" s="1"/>
      <c r="L45" s="3"/>
      <c r="M45" s="3"/>
      <c r="N45" s="3"/>
      <c r="O45" s="3"/>
      <c r="P45" s="3"/>
      <c r="Q45" s="1"/>
      <c r="R45" s="1"/>
      <c r="S45" s="1"/>
      <c r="T45" s="1"/>
      <c r="U45" s="1"/>
      <c r="V45" s="1"/>
      <c r="W45" s="1"/>
      <c r="X45" s="1"/>
      <c r="Y45" s="3"/>
      <c r="Z45" s="3"/>
    </row>
    <row r="46" spans="1:26" ht="12.75" customHeight="1">
      <c r="A46" s="72" t="s">
        <v>38</v>
      </c>
      <c r="B46" s="73"/>
      <c r="C46" s="73"/>
      <c r="D46" s="73"/>
      <c r="E46" s="1"/>
      <c r="F46" s="1"/>
      <c r="G46" s="1"/>
      <c r="H46" s="13"/>
      <c r="I46" s="1"/>
      <c r="J46" s="1"/>
      <c r="K46" s="1"/>
      <c r="L46" s="3"/>
      <c r="M46" s="3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3"/>
      <c r="Z46" s="3"/>
    </row>
    <row r="47" spans="1:26" ht="12.75" customHeight="1">
      <c r="A47" s="1"/>
      <c r="B47" s="1"/>
      <c r="C47" s="1"/>
      <c r="D47" s="1"/>
      <c r="E47" s="1"/>
      <c r="F47" s="1"/>
      <c r="G47" s="1"/>
      <c r="H47" s="13"/>
      <c r="I47" s="1"/>
      <c r="J47" s="1"/>
      <c r="K47" s="1"/>
      <c r="L47" s="3"/>
      <c r="M47" s="3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3"/>
      <c r="Z47" s="3"/>
    </row>
    <row r="48" spans="1:26" ht="12.75" customHeight="1">
      <c r="A48" s="83" t="s">
        <v>39</v>
      </c>
      <c r="B48" s="73"/>
      <c r="C48" s="73"/>
      <c r="D48" s="73"/>
      <c r="E48" s="73"/>
      <c r="F48" s="73"/>
      <c r="G48" s="1"/>
      <c r="H48" s="13"/>
      <c r="I48" s="1"/>
      <c r="J48" s="1"/>
      <c r="K48" s="1"/>
      <c r="L48" s="3"/>
      <c r="M48" s="3"/>
      <c r="N48" s="3"/>
      <c r="O48" s="3"/>
      <c r="P48" s="3"/>
      <c r="Q48" s="1"/>
      <c r="R48" s="1"/>
      <c r="S48" s="1"/>
      <c r="T48" s="1"/>
      <c r="U48" s="1"/>
      <c r="V48" s="1"/>
      <c r="W48" s="1"/>
      <c r="X48" s="1"/>
      <c r="Y48" s="3"/>
      <c r="Z48" s="3"/>
    </row>
    <row r="49" spans="1:26" ht="12.75" customHeight="1">
      <c r="A49" s="1"/>
      <c r="B49" s="1"/>
      <c r="C49" s="1"/>
      <c r="D49" s="1"/>
      <c r="E49" s="1"/>
      <c r="F49" s="1"/>
      <c r="G49" s="1"/>
      <c r="H49" s="13"/>
      <c r="I49" s="1"/>
      <c r="J49" s="1"/>
      <c r="K49" s="1"/>
      <c r="L49" s="3"/>
      <c r="M49" s="3"/>
      <c r="N49" s="3"/>
      <c r="O49" s="3"/>
      <c r="P49" s="3"/>
      <c r="Q49" s="1"/>
      <c r="R49" s="1"/>
      <c r="S49" s="1"/>
      <c r="T49" s="1"/>
      <c r="U49" s="1"/>
      <c r="V49" s="1"/>
      <c r="W49" s="1"/>
      <c r="X49" s="1"/>
      <c r="Y49" s="3"/>
      <c r="Z49" s="3"/>
    </row>
    <row r="50" spans="1:26" ht="12.75" customHeight="1">
      <c r="A50" s="8" t="s">
        <v>6</v>
      </c>
      <c r="B50" s="8" t="s">
        <v>7</v>
      </c>
      <c r="C50" s="1"/>
      <c r="D50" s="1"/>
      <c r="E50" s="87" t="s">
        <v>40</v>
      </c>
      <c r="F50" s="73"/>
      <c r="G50" s="73"/>
      <c r="H50" s="61"/>
      <c r="I50" s="1"/>
      <c r="J50" s="1"/>
      <c r="K50" s="1"/>
      <c r="L50" s="3"/>
      <c r="M50" s="3"/>
      <c r="N50" s="3"/>
      <c r="O50" s="3"/>
      <c r="P50" s="3"/>
      <c r="Q50" s="1"/>
      <c r="R50" s="1"/>
      <c r="S50" s="1"/>
      <c r="T50" s="1"/>
      <c r="U50" s="1"/>
      <c r="V50" s="1"/>
      <c r="W50" s="1"/>
      <c r="X50" s="1"/>
      <c r="Y50" s="3"/>
      <c r="Z50" s="3"/>
    </row>
    <row r="51" spans="1:26" ht="12.75" customHeight="1">
      <c r="A51" s="55">
        <v>0</v>
      </c>
      <c r="B51" s="56">
        <v>0</v>
      </c>
      <c r="C51" s="1"/>
      <c r="D51" s="1"/>
      <c r="E51" s="73"/>
      <c r="F51" s="73"/>
      <c r="G51" s="73"/>
      <c r="H51" s="62"/>
      <c r="I51" s="1"/>
      <c r="J51" s="1"/>
      <c r="K51" s="1"/>
      <c r="L51" s="3"/>
      <c r="M51" s="3"/>
      <c r="N51" s="3"/>
      <c r="O51" s="3"/>
      <c r="P51" s="3"/>
      <c r="Q51" s="1"/>
      <c r="R51" s="1"/>
      <c r="S51" s="1"/>
      <c r="T51" s="1"/>
      <c r="U51" s="1"/>
      <c r="V51" s="1"/>
      <c r="W51" s="1"/>
      <c r="X51" s="1"/>
      <c r="Y51" s="3"/>
      <c r="Z51" s="3"/>
    </row>
    <row r="52" spans="1:26" ht="12.75" customHeight="1">
      <c r="A52" s="17">
        <v>1</v>
      </c>
      <c r="B52" s="42">
        <v>1520</v>
      </c>
      <c r="C52" s="1"/>
      <c r="D52" s="1"/>
      <c r="E52" s="82" t="s">
        <v>41</v>
      </c>
      <c r="F52" s="73"/>
      <c r="G52" s="73"/>
      <c r="H52" s="61"/>
      <c r="I52" s="1"/>
      <c r="J52" s="1"/>
      <c r="K52" s="1"/>
      <c r="L52" s="3"/>
      <c r="M52" s="3"/>
      <c r="N52" s="3"/>
      <c r="O52" s="3"/>
      <c r="P52" s="3"/>
      <c r="Q52" s="1"/>
      <c r="R52" s="1"/>
      <c r="S52" s="1"/>
      <c r="T52" s="1"/>
      <c r="U52" s="1"/>
      <c r="V52" s="1"/>
      <c r="W52" s="1"/>
      <c r="X52" s="1"/>
      <c r="Y52" s="3"/>
      <c r="Z52" s="3"/>
    </row>
    <row r="53" spans="1:26" ht="12.75" customHeight="1">
      <c r="A53" s="17">
        <v>2</v>
      </c>
      <c r="B53" s="42">
        <v>3900</v>
      </c>
      <c r="C53" s="1"/>
      <c r="D53" s="1"/>
      <c r="E53" s="73"/>
      <c r="F53" s="73"/>
      <c r="G53" s="73"/>
      <c r="H53" s="62"/>
      <c r="I53" s="1"/>
      <c r="J53" s="1"/>
      <c r="K53" s="1"/>
      <c r="L53" s="3"/>
      <c r="M53" s="3"/>
      <c r="N53" s="3"/>
      <c r="O53" s="3"/>
      <c r="P53" s="3"/>
      <c r="Q53" s="1"/>
      <c r="R53" s="1"/>
      <c r="S53" s="1"/>
      <c r="T53" s="1"/>
      <c r="U53" s="1"/>
      <c r="V53" s="1"/>
      <c r="W53" s="1"/>
      <c r="X53" s="1"/>
      <c r="Y53" s="3"/>
      <c r="Z53" s="3"/>
    </row>
    <row r="54" spans="1:26" ht="12.75" customHeight="1">
      <c r="A54" s="17">
        <v>3</v>
      </c>
      <c r="B54" s="42">
        <v>8740</v>
      </c>
      <c r="C54" s="1"/>
      <c r="D54" s="1"/>
      <c r="E54" s="82" t="s">
        <v>42</v>
      </c>
      <c r="F54" s="73"/>
      <c r="G54" s="73"/>
      <c r="H54" s="61"/>
      <c r="I54" s="1"/>
      <c r="J54" s="1"/>
      <c r="K54" s="1"/>
      <c r="L54" s="3"/>
      <c r="M54" s="3"/>
      <c r="N54" s="3"/>
      <c r="O54" s="3"/>
      <c r="P54" s="3"/>
      <c r="Q54" s="1"/>
      <c r="R54" s="1"/>
      <c r="S54" s="1"/>
      <c r="T54" s="1"/>
      <c r="U54" s="1"/>
      <c r="V54" s="1"/>
      <c r="W54" s="1"/>
      <c r="X54" s="1"/>
      <c r="Y54" s="3"/>
      <c r="Z54" s="3"/>
    </row>
    <row r="55" spans="1:26" ht="12.75" customHeight="1">
      <c r="A55" s="17">
        <v>4</v>
      </c>
      <c r="B55" s="42">
        <v>14150</v>
      </c>
      <c r="C55" s="1"/>
      <c r="D55" s="1"/>
      <c r="E55" s="73"/>
      <c r="F55" s="73"/>
      <c r="G55" s="73"/>
      <c r="H55" s="62"/>
      <c r="I55" s="1"/>
      <c r="J55" s="1"/>
      <c r="K55" s="1"/>
      <c r="L55" s="3"/>
      <c r="M55" s="3"/>
      <c r="N55" s="3"/>
      <c r="O55" s="3"/>
      <c r="P55" s="3"/>
      <c r="Q55" s="1"/>
      <c r="R55" s="1"/>
      <c r="S55" s="1"/>
      <c r="T55" s="1"/>
      <c r="U55" s="1"/>
      <c r="V55" s="1"/>
      <c r="W55" s="1"/>
      <c r="X55" s="1"/>
      <c r="Y55" s="3"/>
      <c r="Z55" s="3"/>
    </row>
    <row r="56" spans="1:26" ht="12.75" customHeight="1">
      <c r="A56" s="17">
        <v>5</v>
      </c>
      <c r="B56" s="42">
        <f t="shared" ref="B56:B72" si="2">B55+5400</f>
        <v>19550</v>
      </c>
      <c r="C56" s="1"/>
      <c r="D56" s="1"/>
      <c r="E56" s="82" t="s">
        <v>44</v>
      </c>
      <c r="F56" s="73"/>
      <c r="G56" s="73"/>
      <c r="H56" s="63"/>
      <c r="I56" s="1"/>
      <c r="J56" s="1"/>
      <c r="K56" s="1"/>
      <c r="L56" s="3"/>
      <c r="M56" s="3"/>
      <c r="N56" s="3"/>
      <c r="O56" s="3"/>
      <c r="P56" s="3"/>
      <c r="Q56" s="1"/>
      <c r="R56" s="1"/>
      <c r="S56" s="1"/>
      <c r="T56" s="1"/>
      <c r="U56" s="1"/>
      <c r="V56" s="1"/>
      <c r="W56" s="1"/>
      <c r="X56" s="1"/>
      <c r="Y56" s="3"/>
      <c r="Z56" s="3"/>
    </row>
    <row r="57" spans="1:26" ht="12.75" customHeight="1">
      <c r="A57" s="17">
        <v>6</v>
      </c>
      <c r="B57" s="42">
        <f t="shared" si="2"/>
        <v>24950</v>
      </c>
      <c r="C57" s="1"/>
      <c r="D57" s="1"/>
      <c r="E57" s="73"/>
      <c r="F57" s="73"/>
      <c r="G57" s="73"/>
      <c r="H57" s="6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3"/>
    </row>
    <row r="58" spans="1:26" ht="12.75" customHeight="1">
      <c r="A58" s="17">
        <v>7</v>
      </c>
      <c r="B58" s="42">
        <f t="shared" si="2"/>
        <v>30350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3"/>
    </row>
    <row r="59" spans="1:26" ht="12.75" customHeight="1">
      <c r="A59" s="17">
        <v>8</v>
      </c>
      <c r="B59" s="42">
        <f t="shared" si="2"/>
        <v>35750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3"/>
    </row>
    <row r="60" spans="1:26" ht="12.75" customHeight="1">
      <c r="A60" s="17">
        <v>9</v>
      </c>
      <c r="B60" s="42">
        <f t="shared" si="2"/>
        <v>41150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3"/>
    </row>
    <row r="61" spans="1:26" ht="12.75" customHeight="1">
      <c r="A61" s="17">
        <v>10</v>
      </c>
      <c r="B61" s="42">
        <f t="shared" si="2"/>
        <v>46550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3"/>
    </row>
    <row r="62" spans="1:26" ht="12.75" customHeight="1">
      <c r="A62" s="17">
        <v>11</v>
      </c>
      <c r="B62" s="42">
        <f t="shared" si="2"/>
        <v>51950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3"/>
    </row>
    <row r="63" spans="1:26" ht="12.75" customHeight="1">
      <c r="A63" s="17">
        <v>12</v>
      </c>
      <c r="B63" s="42">
        <f t="shared" si="2"/>
        <v>57350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3"/>
    </row>
    <row r="64" spans="1:26" ht="12.75" customHeight="1">
      <c r="A64" s="17">
        <v>13</v>
      </c>
      <c r="B64" s="42">
        <f t="shared" si="2"/>
        <v>62750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3"/>
      <c r="Z64" s="3"/>
    </row>
    <row r="65" spans="1:26" ht="12.75" customHeight="1">
      <c r="A65" s="17">
        <v>14</v>
      </c>
      <c r="B65" s="42">
        <f t="shared" si="2"/>
        <v>68150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3"/>
      <c r="Z65" s="3"/>
    </row>
    <row r="66" spans="1:26" ht="12.75" customHeight="1">
      <c r="A66" s="17">
        <v>15</v>
      </c>
      <c r="B66" s="42">
        <f t="shared" si="2"/>
        <v>73550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17">
        <v>16</v>
      </c>
      <c r="B67" s="42">
        <f t="shared" si="2"/>
        <v>78950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17">
        <v>17</v>
      </c>
      <c r="B68" s="42">
        <f t="shared" si="2"/>
        <v>84350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17">
        <v>18</v>
      </c>
      <c r="B69" s="42">
        <f t="shared" si="2"/>
        <v>89750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17">
        <v>19</v>
      </c>
      <c r="B70" s="42">
        <f t="shared" si="2"/>
        <v>95150</v>
      </c>
      <c r="C70" s="3"/>
      <c r="D70" s="57" t="s">
        <v>45</v>
      </c>
      <c r="E70" s="57" t="s">
        <v>46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17">
        <v>20</v>
      </c>
      <c r="B71" s="42">
        <f t="shared" si="2"/>
        <v>100550</v>
      </c>
      <c r="C71" s="3"/>
      <c r="D71" s="58" t="s">
        <v>47</v>
      </c>
      <c r="E71" s="59">
        <v>7420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17">
        <v>21</v>
      </c>
      <c r="B72" s="42">
        <f t="shared" si="2"/>
        <v>105950</v>
      </c>
      <c r="C72" s="3"/>
      <c r="D72" s="60" t="s">
        <v>48</v>
      </c>
      <c r="E72" s="59">
        <v>7130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1"/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1"/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8">
    <mergeCell ref="C22:D22"/>
    <mergeCell ref="C21:D21"/>
    <mergeCell ref="C23:D23"/>
    <mergeCell ref="A25:D25"/>
    <mergeCell ref="A5:C5"/>
    <mergeCell ref="D5:F5"/>
    <mergeCell ref="D7:E7"/>
    <mergeCell ref="E56:G57"/>
    <mergeCell ref="H56:H57"/>
    <mergeCell ref="G15:G16"/>
    <mergeCell ref="F2:G2"/>
    <mergeCell ref="H4:H5"/>
    <mergeCell ref="G4:G5"/>
    <mergeCell ref="E36:G37"/>
    <mergeCell ref="H38:H39"/>
    <mergeCell ref="H36:H37"/>
    <mergeCell ref="G44:G45"/>
    <mergeCell ref="H44:H45"/>
    <mergeCell ref="F44:F45"/>
    <mergeCell ref="B33:D33"/>
    <mergeCell ref="A35:E35"/>
    <mergeCell ref="H54:H55"/>
    <mergeCell ref="E50:G51"/>
    <mergeCell ref="H50:H51"/>
    <mergeCell ref="H40:H41"/>
    <mergeCell ref="A42:D42"/>
    <mergeCell ref="E52:G53"/>
    <mergeCell ref="H52:H53"/>
    <mergeCell ref="E54:G55"/>
    <mergeCell ref="D44:D45"/>
    <mergeCell ref="E44:E45"/>
    <mergeCell ref="E38:G39"/>
    <mergeCell ref="E40:G41"/>
    <mergeCell ref="A46:D46"/>
    <mergeCell ref="A48:F48"/>
    <mergeCell ref="A27:B27"/>
    <mergeCell ref="C27:D27"/>
    <mergeCell ref="C28:D28"/>
    <mergeCell ref="C29:D29"/>
    <mergeCell ref="C30:D30"/>
    <mergeCell ref="H28:H29"/>
    <mergeCell ref="H30:H31"/>
    <mergeCell ref="G30:G31"/>
    <mergeCell ref="G28:G29"/>
    <mergeCell ref="C32:D32"/>
    <mergeCell ref="C31:D31"/>
    <mergeCell ref="H17:H18"/>
    <mergeCell ref="H19:H20"/>
    <mergeCell ref="C18:D18"/>
    <mergeCell ref="C19:D19"/>
    <mergeCell ref="E12:F12"/>
    <mergeCell ref="G17:G18"/>
    <mergeCell ref="G19:G20"/>
    <mergeCell ref="A15:C15"/>
    <mergeCell ref="H15:H16"/>
    <mergeCell ref="A17:B17"/>
    <mergeCell ref="C17:D17"/>
    <mergeCell ref="C20:D20"/>
  </mergeCells>
  <printOptions horizontalCentered="1"/>
  <pageMargins left="1.0236220472440944" right="0.23622047244094491" top="0.74803149606299213" bottom="0.74803149606299213" header="0" footer="0"/>
  <pageSetup paperSize="9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X1000"/>
  <sheetViews>
    <sheetView topLeftCell="A37" workbookViewId="0">
      <selection activeCell="E71" sqref="E71"/>
    </sheetView>
  </sheetViews>
  <sheetFormatPr defaultColWidth="14.42578125" defaultRowHeight="15" customHeight="1"/>
  <cols>
    <col min="1" max="1" width="13.140625" customWidth="1"/>
    <col min="2" max="2" width="13.5703125" customWidth="1"/>
    <col min="3" max="3" width="4.42578125" customWidth="1"/>
    <col min="4" max="4" width="13.140625" customWidth="1"/>
    <col min="5" max="6" width="14.140625" customWidth="1"/>
    <col min="7" max="7" width="15.85546875" customWidth="1"/>
    <col min="8" max="8" width="22.85546875" customWidth="1"/>
    <col min="9" max="9" width="14.140625" customWidth="1"/>
    <col min="10" max="10" width="12.28515625" customWidth="1"/>
    <col min="11" max="11" width="13.5703125" customWidth="1"/>
    <col min="12" max="12" width="10.85546875" customWidth="1"/>
    <col min="13" max="13" width="12.28515625" customWidth="1"/>
    <col min="14" max="14" width="11.28515625" customWidth="1"/>
    <col min="15" max="24" width="10.28515625" customWidth="1"/>
  </cols>
  <sheetData>
    <row r="1" spans="1:24" ht="12.75" customHeight="1">
      <c r="A1" s="3"/>
      <c r="B1" s="3"/>
      <c r="C1" s="4"/>
      <c r="D1" s="1"/>
      <c r="E1" s="1"/>
      <c r="F1" s="6"/>
      <c r="G1" s="6"/>
      <c r="H1" s="10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.5" customHeight="1">
      <c r="A2" s="1"/>
      <c r="B2" s="1"/>
      <c r="C2" s="1"/>
      <c r="D2" s="1"/>
      <c r="E2" s="1"/>
      <c r="F2" s="87" t="s">
        <v>5</v>
      </c>
      <c r="G2" s="73"/>
      <c r="H2" s="14">
        <v>36000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75" customHeight="1">
      <c r="A3" s="1"/>
      <c r="B3" s="1"/>
      <c r="C3" s="1"/>
      <c r="D3" s="1"/>
      <c r="E3" s="1"/>
      <c r="F3" s="3"/>
      <c r="G3" s="1"/>
      <c r="H3" s="13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customHeight="1">
      <c r="A4" s="1"/>
      <c r="B4" s="1"/>
      <c r="C4" s="1"/>
      <c r="D4" s="1"/>
      <c r="E4" s="1"/>
      <c r="F4" s="1"/>
      <c r="G4" s="1" t="s">
        <v>8</v>
      </c>
      <c r="H4" s="89">
        <v>2</v>
      </c>
      <c r="I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2.75" customHeight="1">
      <c r="A5" s="72" t="s">
        <v>9</v>
      </c>
      <c r="B5" s="73"/>
      <c r="C5" s="73"/>
      <c r="D5" s="92" t="s">
        <v>10</v>
      </c>
      <c r="E5" s="93"/>
      <c r="F5" s="66"/>
      <c r="G5" s="18"/>
      <c r="H5" s="64"/>
      <c r="I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2.75" customHeight="1">
      <c r="A6" s="1"/>
      <c r="B6" s="1"/>
      <c r="C6" s="1"/>
      <c r="D6" s="19"/>
      <c r="E6" s="20"/>
      <c r="F6" s="2"/>
      <c r="G6" s="1"/>
      <c r="H6" s="21"/>
      <c r="I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2.75" customHeight="1">
      <c r="C7" s="1"/>
      <c r="D7" s="74" t="s">
        <v>0</v>
      </c>
      <c r="E7" s="93"/>
      <c r="F7" s="8" t="s">
        <v>1</v>
      </c>
      <c r="G7" s="9"/>
      <c r="H7" s="23"/>
      <c r="I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.75" customHeight="1">
      <c r="C8" s="1"/>
      <c r="D8" s="12">
        <v>0</v>
      </c>
      <c r="E8" s="12">
        <v>8450</v>
      </c>
      <c r="F8" s="25">
        <v>0.3</v>
      </c>
      <c r="G8" s="26"/>
      <c r="H8" s="27">
        <f t="shared" ref="H8:H10" si="0">IF(H$2&gt;E8,(E8-D8)*F8,IF(H$2&lt;D8,"",(H$2-D8)*F8))</f>
        <v>2535</v>
      </c>
      <c r="I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4.75" customHeight="1">
      <c r="C9" s="1"/>
      <c r="D9" s="12">
        <v>8450</v>
      </c>
      <c r="E9" s="12">
        <v>19960</v>
      </c>
      <c r="F9" s="25">
        <v>0.11</v>
      </c>
      <c r="G9" s="28"/>
      <c r="H9" s="27">
        <f t="shared" si="0"/>
        <v>1266.0999999999999</v>
      </c>
      <c r="I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.75" customHeight="1">
      <c r="C10" s="1"/>
      <c r="D10" s="12">
        <v>19960</v>
      </c>
      <c r="E10" s="12">
        <v>100000</v>
      </c>
      <c r="F10" s="25">
        <v>0.03</v>
      </c>
      <c r="G10" s="28"/>
      <c r="H10" s="27">
        <f t="shared" si="0"/>
        <v>481.2</v>
      </c>
      <c r="I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2.75" customHeight="1">
      <c r="C11" s="1"/>
      <c r="D11" s="12"/>
      <c r="E11" s="12"/>
      <c r="F11" s="25"/>
      <c r="G11" s="28"/>
      <c r="H11" s="34"/>
      <c r="I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5.5" customHeight="1">
      <c r="C12" s="1"/>
      <c r="D12" s="35"/>
      <c r="E12" s="91" t="s">
        <v>13</v>
      </c>
      <c r="F12" s="85"/>
      <c r="G12" s="38">
        <v>4240</v>
      </c>
      <c r="H12" s="37">
        <f>SUM(H7:H11)</f>
        <v>4282.3</v>
      </c>
      <c r="I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2.75" customHeight="1">
      <c r="A13" s="1"/>
      <c r="B13" s="1"/>
      <c r="C13" s="1"/>
      <c r="D13" s="1"/>
      <c r="E13" s="1"/>
      <c r="F13" s="1"/>
      <c r="G13" s="1"/>
      <c r="H13" s="13"/>
      <c r="I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2.75" customHeight="1">
      <c r="A14" s="1"/>
      <c r="B14" s="1"/>
      <c r="C14" s="1"/>
      <c r="D14" s="1"/>
      <c r="E14" s="1"/>
      <c r="F14" s="1"/>
      <c r="G14" s="1"/>
      <c r="H14" s="13"/>
      <c r="I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2.75" customHeight="1">
      <c r="A15" s="72" t="s">
        <v>15</v>
      </c>
      <c r="B15" s="73"/>
      <c r="C15" s="73"/>
      <c r="D15" s="1"/>
      <c r="E15" s="1"/>
      <c r="F15" s="99" t="s">
        <v>5</v>
      </c>
      <c r="G15" s="79"/>
      <c r="H15" s="63">
        <f>H2</f>
        <v>36000</v>
      </c>
      <c r="I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2.75" customHeight="1">
      <c r="A16" s="1"/>
      <c r="B16" s="1"/>
      <c r="C16" s="1"/>
      <c r="D16" s="1"/>
      <c r="E16" s="1"/>
      <c r="F16" s="71"/>
      <c r="G16" s="100"/>
      <c r="H16" s="64"/>
      <c r="I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>
      <c r="A17" s="74" t="s">
        <v>0</v>
      </c>
      <c r="B17" s="66"/>
      <c r="C17" s="74" t="s">
        <v>1</v>
      </c>
      <c r="D17" s="66"/>
      <c r="E17" s="5" t="s">
        <v>2</v>
      </c>
      <c r="F17" s="102" t="s">
        <v>20</v>
      </c>
      <c r="G17" s="79"/>
      <c r="H17" s="63">
        <f>IF(H12&gt;G12,G12,H12)</f>
        <v>4240</v>
      </c>
      <c r="I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3.25" customHeight="1">
      <c r="A18" s="12">
        <v>0</v>
      </c>
      <c r="B18" s="12">
        <v>10860</v>
      </c>
      <c r="C18" s="65">
        <v>0.25</v>
      </c>
      <c r="D18" s="66"/>
      <c r="E18" s="38">
        <f t="shared" ref="E18:E21" si="1">IF($H$19&gt;$B18,($B18-$A18)*$C18,IF($H$19&gt;$A18,($H$19-$A18)*$C18,""))</f>
        <v>2715</v>
      </c>
      <c r="F18" s="71"/>
      <c r="G18" s="100"/>
      <c r="H18" s="64"/>
      <c r="I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3.25" customHeight="1">
      <c r="A19" s="16">
        <v>10860</v>
      </c>
      <c r="B19" s="12">
        <v>12470</v>
      </c>
      <c r="C19" s="65">
        <v>0.3</v>
      </c>
      <c r="D19" s="66"/>
      <c r="E19" s="38">
        <f t="shared" si="1"/>
        <v>483</v>
      </c>
      <c r="F19" s="99" t="s">
        <v>21</v>
      </c>
      <c r="G19" s="79"/>
      <c r="H19" s="63">
        <f>H15-H17</f>
        <v>31760</v>
      </c>
      <c r="I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3.25" customHeight="1">
      <c r="A20" s="16">
        <v>12470</v>
      </c>
      <c r="B20" s="12">
        <v>20780</v>
      </c>
      <c r="C20" s="65">
        <v>0.4</v>
      </c>
      <c r="D20" s="66"/>
      <c r="E20" s="38">
        <f t="shared" si="1"/>
        <v>3324</v>
      </c>
      <c r="F20" s="71"/>
      <c r="G20" s="100"/>
      <c r="H20" s="64"/>
      <c r="I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3.25" customHeight="1">
      <c r="A21" s="16">
        <v>20780</v>
      </c>
      <c r="B21" s="12">
        <v>38080</v>
      </c>
      <c r="C21" s="65">
        <v>0.45</v>
      </c>
      <c r="D21" s="66"/>
      <c r="E21" s="16">
        <f t="shared" si="1"/>
        <v>4941</v>
      </c>
      <c r="H21" s="6"/>
      <c r="I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3.25" customHeight="1">
      <c r="A22" s="16">
        <v>38080</v>
      </c>
      <c r="B22" s="12">
        <v>100000</v>
      </c>
      <c r="C22" s="65">
        <v>0.5</v>
      </c>
      <c r="D22" s="66"/>
      <c r="E22" s="16" t="str">
        <f>IF(I18&gt;A22,(I18-A22)*C22,"")</f>
        <v/>
      </c>
      <c r="H22" s="6"/>
      <c r="I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3.25" customHeight="1">
      <c r="A23" s="17"/>
      <c r="B23" s="17"/>
      <c r="C23" s="98"/>
      <c r="D23" s="66"/>
      <c r="E23" s="49">
        <f>SUM(E18:E22)</f>
        <v>11463</v>
      </c>
      <c r="F23" s="1"/>
      <c r="G23" s="1"/>
      <c r="H23" s="13"/>
      <c r="I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customHeight="1">
      <c r="A24" s="1"/>
      <c r="B24" s="1"/>
      <c r="C24" s="1"/>
      <c r="D24" s="1"/>
      <c r="E24" s="1"/>
      <c r="F24" s="1"/>
      <c r="G24" s="1"/>
      <c r="H24" s="13"/>
      <c r="I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customHeight="1">
      <c r="A25" s="72" t="s">
        <v>22</v>
      </c>
      <c r="B25" s="73"/>
      <c r="C25" s="73"/>
      <c r="D25" s="73"/>
      <c r="E25" s="1"/>
      <c r="F25" s="1"/>
      <c r="G25" s="1"/>
      <c r="H25" s="13"/>
      <c r="I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>
      <c r="A26" s="1"/>
      <c r="B26" s="1"/>
      <c r="C26" s="1"/>
      <c r="D26" s="1"/>
      <c r="E26" s="1"/>
      <c r="F26" s="1"/>
      <c r="G26" s="50" t="s">
        <v>14</v>
      </c>
      <c r="H26" s="15">
        <f>IF(H2&lt;D70,E70,E71)</f>
        <v>7130</v>
      </c>
      <c r="I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customHeight="1">
      <c r="A27" s="74" t="s">
        <v>0</v>
      </c>
      <c r="B27" s="66"/>
      <c r="C27" s="74" t="s">
        <v>1</v>
      </c>
      <c r="D27" s="66"/>
      <c r="E27" s="8" t="s">
        <v>3</v>
      </c>
      <c r="G27" s="51"/>
      <c r="H27" s="52"/>
      <c r="I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25" customHeight="1">
      <c r="A28" s="12">
        <v>0</v>
      </c>
      <c r="B28" s="12">
        <v>8760</v>
      </c>
      <c r="C28" s="65">
        <v>0.25</v>
      </c>
      <c r="D28" s="66"/>
      <c r="E28" s="16">
        <f t="shared" ref="E28:E31" si="2">IF($H$30&gt;$B28,($B28-$A28)*$C28,IF($H$30&gt;$A28,($H$30-$A28)*$C28,""))</f>
        <v>2190</v>
      </c>
      <c r="G28" s="101" t="s">
        <v>16</v>
      </c>
      <c r="H28" s="63">
        <f>VLOOKUP(H4,A52:B73,2)</f>
        <v>3900</v>
      </c>
      <c r="I28" s="1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2.5" customHeight="1">
      <c r="A29" s="16">
        <v>8760</v>
      </c>
      <c r="B29" s="12">
        <v>12470</v>
      </c>
      <c r="C29" s="65">
        <v>0.3</v>
      </c>
      <c r="D29" s="66"/>
      <c r="E29" s="16">
        <f t="shared" si="2"/>
        <v>681</v>
      </c>
      <c r="G29" s="71"/>
      <c r="H29" s="64"/>
      <c r="I29" s="1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5.5" customHeight="1">
      <c r="A30" s="16">
        <v>12470</v>
      </c>
      <c r="B30" s="12">
        <v>20780</v>
      </c>
      <c r="C30" s="65">
        <v>0.4</v>
      </c>
      <c r="D30" s="66"/>
      <c r="E30" s="16" t="str">
        <f t="shared" si="2"/>
        <v/>
      </c>
      <c r="G30" s="101" t="s">
        <v>18</v>
      </c>
      <c r="H30" s="63">
        <f>H26+H28</f>
        <v>11030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0.25" customHeight="1">
      <c r="A31" s="16">
        <v>20780</v>
      </c>
      <c r="B31" s="12">
        <v>38080</v>
      </c>
      <c r="C31" s="65">
        <v>0.45</v>
      </c>
      <c r="D31" s="66"/>
      <c r="E31" s="16" t="str">
        <f t="shared" si="2"/>
        <v/>
      </c>
      <c r="G31" s="71"/>
      <c r="H31" s="64"/>
      <c r="I31" s="1"/>
      <c r="J31" s="1"/>
      <c r="K31" s="1"/>
      <c r="L31" s="1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3.25" customHeight="1">
      <c r="A32" s="16">
        <v>38080</v>
      </c>
      <c r="B32" s="12">
        <v>100000</v>
      </c>
      <c r="C32" s="65">
        <v>0.5</v>
      </c>
      <c r="D32" s="66"/>
      <c r="E32" s="16" t="str">
        <f>IF(I35&gt;A32,(I35-A32)*C32,"")</f>
        <v/>
      </c>
      <c r="G32" s="1"/>
      <c r="H32" s="13"/>
      <c r="I32" s="1"/>
      <c r="J32" s="1"/>
      <c r="K32" s="1"/>
      <c r="L32" s="1"/>
      <c r="M32" s="1"/>
      <c r="Q32" s="1"/>
      <c r="R32" s="1"/>
      <c r="S32" s="1"/>
      <c r="T32" s="1"/>
      <c r="U32" s="1"/>
      <c r="V32" s="1"/>
      <c r="W32" s="1"/>
      <c r="X32" s="1"/>
    </row>
    <row r="33" spans="1:24" ht="21.75" customHeight="1">
      <c r="A33" s="17"/>
      <c r="B33" s="17"/>
      <c r="C33" s="98"/>
      <c r="D33" s="66"/>
      <c r="E33" s="49">
        <f>SUM(E28:E32)</f>
        <v>2871</v>
      </c>
      <c r="G33" s="1"/>
      <c r="H33" s="13"/>
      <c r="I33" s="1"/>
      <c r="J33" s="1"/>
      <c r="K33" s="1"/>
      <c r="L33" s="3"/>
      <c r="M33" s="3"/>
      <c r="Q33" s="1"/>
      <c r="R33" s="1"/>
      <c r="S33" s="1"/>
      <c r="T33" s="1"/>
      <c r="U33" s="1"/>
      <c r="V33" s="1"/>
      <c r="W33" s="1"/>
      <c r="X33" s="1"/>
    </row>
    <row r="34" spans="1:24" ht="12.75" customHeight="1">
      <c r="A34" s="1"/>
      <c r="B34" s="1"/>
      <c r="C34" s="1"/>
      <c r="D34" s="1"/>
      <c r="E34" s="1"/>
      <c r="F34" s="1"/>
      <c r="G34" s="1"/>
      <c r="H34" s="13"/>
      <c r="I34" s="1"/>
      <c r="J34" s="1"/>
      <c r="K34" s="1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4.75" customHeight="1">
      <c r="A35" s="72" t="s">
        <v>29</v>
      </c>
      <c r="B35" s="73"/>
      <c r="C35" s="73"/>
      <c r="D35" s="73"/>
      <c r="E35" s="73"/>
      <c r="F35" s="1"/>
      <c r="G35" s="1"/>
      <c r="H35" s="13"/>
      <c r="I35" s="1"/>
      <c r="J35" s="1"/>
      <c r="K35" s="1"/>
      <c r="L35" s="3"/>
      <c r="M35" s="3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3.25" customHeight="1">
      <c r="A36" s="1"/>
      <c r="B36" s="1"/>
      <c r="C36" s="1"/>
      <c r="D36" s="1"/>
      <c r="E36" s="87" t="s">
        <v>24</v>
      </c>
      <c r="F36" s="73"/>
      <c r="G36" s="68"/>
      <c r="H36" s="63">
        <f>E23</f>
        <v>11463</v>
      </c>
      <c r="I36" s="1"/>
      <c r="J36" s="1"/>
      <c r="K36" s="1"/>
      <c r="L36" s="3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>
      <c r="A37" s="1"/>
      <c r="E37" s="73"/>
      <c r="F37" s="73"/>
      <c r="G37" s="68"/>
      <c r="H37" s="64"/>
      <c r="I37" s="1"/>
      <c r="J37" s="1"/>
      <c r="K37" s="1"/>
      <c r="L37" s="1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>
      <c r="A38" s="1"/>
      <c r="E38" s="82" t="s">
        <v>25</v>
      </c>
      <c r="F38" s="73"/>
      <c r="G38" s="68"/>
      <c r="H38" s="63">
        <f>IF(E33&gt;E23,E23,E33)</f>
        <v>2871</v>
      </c>
      <c r="I38" s="1"/>
      <c r="J38" s="1"/>
      <c r="K38" s="1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>
      <c r="A39" s="1"/>
      <c r="E39" s="73"/>
      <c r="F39" s="73"/>
      <c r="G39" s="68"/>
      <c r="H39" s="6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>
      <c r="A40" s="1"/>
      <c r="B40" s="1"/>
      <c r="C40" s="1"/>
      <c r="D40" s="1"/>
      <c r="E40" s="87" t="s">
        <v>26</v>
      </c>
      <c r="F40" s="73"/>
      <c r="G40" s="68"/>
      <c r="H40" s="63">
        <f>H36-H38</f>
        <v>8592</v>
      </c>
      <c r="I40" s="1"/>
      <c r="J40" s="1"/>
      <c r="K40" s="1"/>
      <c r="L40" s="1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>
      <c r="A41" s="1"/>
      <c r="B41" s="1"/>
      <c r="C41" s="1"/>
      <c r="D41" s="1"/>
      <c r="E41" s="73"/>
      <c r="F41" s="73"/>
      <c r="G41" s="68"/>
      <c r="H41" s="6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>
      <c r="A42" s="72" t="s">
        <v>36</v>
      </c>
      <c r="B42" s="73"/>
      <c r="C42" s="73"/>
      <c r="D42" s="73"/>
      <c r="E42" s="1"/>
      <c r="F42" s="1"/>
      <c r="G42" s="1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>
      <c r="A43" s="1"/>
      <c r="B43" s="1"/>
      <c r="C43" s="1"/>
      <c r="D43" s="1"/>
      <c r="E43" s="1"/>
      <c r="F43" s="1"/>
      <c r="G43" s="1"/>
      <c r="H43" s="13"/>
      <c r="I43" s="1"/>
      <c r="J43" s="1"/>
      <c r="K43" s="1"/>
      <c r="Q43" s="1"/>
      <c r="R43" s="1"/>
      <c r="S43" s="1"/>
      <c r="T43" s="1"/>
      <c r="U43" s="1"/>
      <c r="V43" s="1"/>
      <c r="W43" s="1"/>
      <c r="X43" s="1"/>
    </row>
    <row r="44" spans="1:24" ht="12.75" customHeight="1">
      <c r="A44" s="1"/>
      <c r="D44" s="63">
        <f>H40</f>
        <v>8592</v>
      </c>
      <c r="E44" s="53" t="s">
        <v>35</v>
      </c>
      <c r="F44" s="97">
        <v>0.06</v>
      </c>
      <c r="G44" s="54" t="s">
        <v>37</v>
      </c>
      <c r="H44" s="63">
        <f>D44*F44</f>
        <v>515.52</v>
      </c>
      <c r="I44" s="1"/>
      <c r="J44" s="1"/>
      <c r="K44" s="1"/>
      <c r="Q44" s="1"/>
      <c r="R44" s="1"/>
      <c r="S44" s="1"/>
      <c r="T44" s="1"/>
      <c r="U44" s="1"/>
      <c r="V44" s="1"/>
      <c r="W44" s="1"/>
      <c r="X44" s="1"/>
    </row>
    <row r="45" spans="1:24" ht="12.75" customHeight="1">
      <c r="A45" s="1"/>
      <c r="B45" s="1"/>
      <c r="C45" s="1"/>
      <c r="D45" s="64"/>
      <c r="E45" s="1"/>
      <c r="F45" s="64"/>
      <c r="G45" s="1"/>
      <c r="H45" s="64"/>
      <c r="I45" s="1"/>
      <c r="J45" s="1"/>
      <c r="K45" s="1"/>
      <c r="Q45" s="1"/>
      <c r="R45" s="1"/>
      <c r="S45" s="1"/>
      <c r="T45" s="1"/>
      <c r="U45" s="1"/>
      <c r="V45" s="1"/>
      <c r="W45" s="1"/>
      <c r="X45" s="1"/>
    </row>
    <row r="46" spans="1:24" ht="12.75" customHeight="1">
      <c r="A46" s="72" t="s">
        <v>38</v>
      </c>
      <c r="B46" s="73"/>
      <c r="C46" s="73"/>
      <c r="D46" s="73"/>
      <c r="E46" s="1"/>
      <c r="F46" s="1"/>
      <c r="G46" s="1"/>
      <c r="H46" s="13"/>
      <c r="I46" s="1"/>
      <c r="J46" s="1"/>
      <c r="K46" s="1"/>
      <c r="Q46" s="1"/>
      <c r="R46" s="1"/>
      <c r="S46" s="1"/>
      <c r="T46" s="1"/>
      <c r="U46" s="1"/>
      <c r="V46" s="1"/>
      <c r="W46" s="1"/>
      <c r="X46" s="1"/>
    </row>
    <row r="47" spans="1:24" ht="12.75" customHeight="1">
      <c r="A47" s="1"/>
      <c r="B47" s="1"/>
      <c r="C47" s="1"/>
      <c r="D47" s="1"/>
      <c r="E47" s="1"/>
      <c r="F47" s="1"/>
      <c r="G47" s="1"/>
      <c r="H47" s="13"/>
      <c r="I47" s="1"/>
      <c r="J47" s="1"/>
      <c r="K47" s="1"/>
      <c r="Q47" s="1"/>
      <c r="R47" s="1"/>
      <c r="S47" s="1"/>
      <c r="T47" s="1"/>
      <c r="U47" s="1"/>
      <c r="V47" s="1"/>
      <c r="W47" s="1"/>
      <c r="X47" s="1"/>
    </row>
    <row r="48" spans="1:24" ht="12.75" customHeight="1">
      <c r="A48" s="83" t="s">
        <v>39</v>
      </c>
      <c r="B48" s="73"/>
      <c r="C48" s="73"/>
      <c r="D48" s="73"/>
      <c r="E48" s="73"/>
      <c r="F48" s="73"/>
      <c r="G48" s="1"/>
      <c r="H48" s="13"/>
      <c r="I48" s="1"/>
      <c r="J48" s="1"/>
      <c r="K48" s="1"/>
      <c r="Q48" s="1"/>
      <c r="R48" s="1"/>
      <c r="S48" s="1"/>
      <c r="T48" s="1"/>
      <c r="U48" s="1"/>
      <c r="V48" s="1"/>
      <c r="W48" s="1"/>
      <c r="X48" s="1"/>
    </row>
    <row r="49" spans="1:24" ht="12.75" customHeight="1">
      <c r="A49" s="1"/>
      <c r="B49" s="1"/>
      <c r="C49" s="1"/>
      <c r="D49" s="1"/>
      <c r="E49" s="1"/>
      <c r="F49" s="1"/>
      <c r="G49" s="1"/>
      <c r="H49" s="13"/>
      <c r="I49" s="1"/>
      <c r="J49" s="1"/>
      <c r="K49" s="1"/>
      <c r="Q49" s="1"/>
      <c r="R49" s="1"/>
      <c r="S49" s="1"/>
      <c r="T49" s="1"/>
      <c r="U49" s="1"/>
      <c r="V49" s="1"/>
      <c r="W49" s="1"/>
      <c r="X49" s="1"/>
    </row>
    <row r="50" spans="1:24" ht="12.75" customHeight="1">
      <c r="C50" s="1"/>
      <c r="D50" s="1"/>
      <c r="E50" s="87" t="s">
        <v>40</v>
      </c>
      <c r="F50" s="73"/>
      <c r="G50" s="73"/>
      <c r="H50" s="63">
        <f>H40</f>
        <v>8592</v>
      </c>
      <c r="I50" s="1"/>
      <c r="J50" s="1"/>
      <c r="K50" s="1"/>
      <c r="Q50" s="1"/>
      <c r="R50" s="1"/>
      <c r="S50" s="1"/>
      <c r="T50" s="1"/>
      <c r="U50" s="1"/>
      <c r="V50" s="1"/>
      <c r="W50" s="1"/>
      <c r="X50" s="1"/>
    </row>
    <row r="51" spans="1:24" ht="12.75" customHeight="1">
      <c r="A51" s="1" t="s">
        <v>6</v>
      </c>
      <c r="B51" s="1" t="s">
        <v>7</v>
      </c>
      <c r="D51" s="1"/>
      <c r="E51" s="73"/>
      <c r="F51" s="73"/>
      <c r="G51" s="73"/>
      <c r="H51" s="64"/>
      <c r="I51" s="1"/>
      <c r="J51" s="1"/>
      <c r="K51" s="1"/>
      <c r="Q51" s="1"/>
      <c r="R51" s="1"/>
      <c r="S51" s="1"/>
      <c r="T51" s="1"/>
      <c r="U51" s="1"/>
      <c r="V51" s="1"/>
      <c r="W51" s="1"/>
      <c r="X51" s="1"/>
    </row>
    <row r="52" spans="1:24" ht="12.75" customHeight="1">
      <c r="A52" s="17">
        <v>0</v>
      </c>
      <c r="B52" s="16">
        <v>0</v>
      </c>
      <c r="D52" s="1"/>
      <c r="E52" s="82" t="s">
        <v>41</v>
      </c>
      <c r="F52" s="73"/>
      <c r="G52" s="73"/>
      <c r="H52" s="63">
        <f>H44</f>
        <v>515.52</v>
      </c>
      <c r="I52" s="1"/>
      <c r="J52" s="1"/>
      <c r="K52" s="1"/>
      <c r="Q52" s="1"/>
      <c r="R52" s="1"/>
      <c r="S52" s="1"/>
      <c r="T52" s="1"/>
      <c r="U52" s="1"/>
      <c r="V52" s="1"/>
      <c r="W52" s="1"/>
      <c r="X52" s="1"/>
    </row>
    <row r="53" spans="1:24" ht="12.75" customHeight="1">
      <c r="A53" s="17">
        <v>1</v>
      </c>
      <c r="B53" s="16">
        <v>1520</v>
      </c>
      <c r="D53" s="1"/>
      <c r="E53" s="73"/>
      <c r="F53" s="73"/>
      <c r="G53" s="73"/>
      <c r="H53" s="64"/>
      <c r="I53" s="1"/>
      <c r="J53" s="1"/>
      <c r="K53" s="1"/>
      <c r="Q53" s="1"/>
      <c r="R53" s="1"/>
      <c r="S53" s="1"/>
      <c r="T53" s="1"/>
      <c r="U53" s="1"/>
      <c r="V53" s="1"/>
      <c r="W53" s="1"/>
      <c r="X53" s="1"/>
    </row>
    <row r="54" spans="1:24" ht="12.75" customHeight="1">
      <c r="A54" s="17">
        <v>2</v>
      </c>
      <c r="B54" s="16">
        <v>3900</v>
      </c>
      <c r="D54" s="1"/>
      <c r="E54" s="82" t="s">
        <v>42</v>
      </c>
      <c r="F54" s="73"/>
      <c r="G54" s="73"/>
      <c r="H54" s="63">
        <v>6107.52</v>
      </c>
      <c r="I54" s="1"/>
      <c r="J54" s="1"/>
      <c r="K54" s="1"/>
      <c r="Q54" s="1"/>
      <c r="R54" s="1"/>
      <c r="S54" s="1"/>
      <c r="T54" s="1"/>
      <c r="U54" s="1"/>
      <c r="V54" s="1"/>
      <c r="W54" s="1"/>
      <c r="X54" s="1"/>
    </row>
    <row r="55" spans="1:24" ht="12.75" customHeight="1">
      <c r="A55" s="17">
        <v>3</v>
      </c>
      <c r="B55" s="16">
        <v>8740</v>
      </c>
      <c r="D55" s="1"/>
      <c r="E55" s="73"/>
      <c r="F55" s="73"/>
      <c r="G55" s="73"/>
      <c r="H55" s="64"/>
      <c r="I55" s="1"/>
      <c r="J55" s="1"/>
      <c r="K55" s="1"/>
      <c r="Q55" s="1"/>
      <c r="R55" s="1"/>
      <c r="S55" s="1"/>
      <c r="T55" s="1"/>
      <c r="U55" s="1"/>
      <c r="V55" s="1"/>
      <c r="W55" s="1"/>
      <c r="X55" s="1"/>
    </row>
    <row r="56" spans="1:24" ht="12.75" customHeight="1">
      <c r="A56" s="17">
        <v>4</v>
      </c>
      <c r="B56" s="16">
        <v>14150</v>
      </c>
      <c r="D56" s="1"/>
      <c r="E56" s="87" t="s">
        <v>43</v>
      </c>
      <c r="F56" s="73"/>
      <c r="G56" s="73"/>
      <c r="H56" s="63">
        <f>H50+H52-H54</f>
        <v>3000</v>
      </c>
      <c r="I56" s="1"/>
      <c r="J56" s="1"/>
      <c r="K56" s="1"/>
      <c r="Q56" s="1"/>
      <c r="R56" s="1"/>
      <c r="S56" s="1"/>
      <c r="T56" s="1"/>
      <c r="U56" s="1"/>
      <c r="V56" s="1"/>
      <c r="W56" s="1"/>
      <c r="X56" s="1"/>
    </row>
    <row r="57" spans="1:24" ht="12.75" customHeight="1">
      <c r="A57" s="17">
        <v>5</v>
      </c>
      <c r="B57" s="16">
        <f t="shared" ref="B57:B73" si="3">B56+5400</f>
        <v>19550</v>
      </c>
      <c r="D57" s="1"/>
      <c r="E57" s="73"/>
      <c r="F57" s="73"/>
      <c r="G57" s="73"/>
      <c r="H57" s="6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>
      <c r="A58" s="17">
        <v>6</v>
      </c>
      <c r="B58" s="16">
        <f t="shared" si="3"/>
        <v>24950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>
      <c r="A59" s="17">
        <v>7</v>
      </c>
      <c r="B59" s="16">
        <f t="shared" si="3"/>
        <v>30350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>
      <c r="A60" s="17">
        <v>8</v>
      </c>
      <c r="B60" s="16">
        <f t="shared" si="3"/>
        <v>35750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>
      <c r="A61" s="17">
        <v>9</v>
      </c>
      <c r="B61" s="16">
        <f t="shared" si="3"/>
        <v>41150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>
      <c r="A62" s="17">
        <v>10</v>
      </c>
      <c r="B62" s="16">
        <f t="shared" si="3"/>
        <v>46550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>
      <c r="A63" s="17">
        <v>11</v>
      </c>
      <c r="B63" s="16">
        <f t="shared" si="3"/>
        <v>51950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>
      <c r="A64" s="17">
        <v>12</v>
      </c>
      <c r="B64" s="16">
        <f t="shared" si="3"/>
        <v>57350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>
      <c r="A65" s="17">
        <v>13</v>
      </c>
      <c r="B65" s="16">
        <f t="shared" si="3"/>
        <v>62750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>
      <c r="A66" s="17">
        <v>14</v>
      </c>
      <c r="B66" s="16">
        <f t="shared" si="3"/>
        <v>68150</v>
      </c>
    </row>
    <row r="67" spans="1:24" ht="12.75" customHeight="1">
      <c r="A67" s="17">
        <v>15</v>
      </c>
      <c r="B67" s="16">
        <f t="shared" si="3"/>
        <v>73550</v>
      </c>
    </row>
    <row r="68" spans="1:24" ht="12.75" customHeight="1">
      <c r="A68" s="17">
        <v>16</v>
      </c>
      <c r="B68" s="16">
        <f t="shared" si="3"/>
        <v>78950</v>
      </c>
    </row>
    <row r="69" spans="1:24" ht="12.75" customHeight="1">
      <c r="A69" s="17">
        <v>17</v>
      </c>
      <c r="B69" s="16">
        <f t="shared" si="3"/>
        <v>84350</v>
      </c>
      <c r="D69" s="29" t="s">
        <v>11</v>
      </c>
      <c r="E69" s="29" t="s">
        <v>12</v>
      </c>
      <c r="F69" s="1"/>
    </row>
    <row r="70" spans="1:24" ht="12.75" customHeight="1">
      <c r="A70" s="17">
        <v>18</v>
      </c>
      <c r="B70" s="16">
        <f t="shared" si="3"/>
        <v>89750</v>
      </c>
      <c r="D70" s="16">
        <v>26510</v>
      </c>
      <c r="E70" s="40">
        <v>7420</v>
      </c>
    </row>
    <row r="71" spans="1:24" ht="12.75" customHeight="1">
      <c r="A71" s="17">
        <v>19</v>
      </c>
      <c r="B71" s="16">
        <f t="shared" si="3"/>
        <v>95150</v>
      </c>
      <c r="E71" s="16">
        <v>7130</v>
      </c>
    </row>
    <row r="72" spans="1:24" ht="12.75" customHeight="1">
      <c r="A72" s="17">
        <v>20</v>
      </c>
      <c r="B72" s="16">
        <f t="shared" si="3"/>
        <v>100550</v>
      </c>
    </row>
    <row r="73" spans="1:24" ht="12.75" customHeight="1">
      <c r="A73" s="17">
        <v>21</v>
      </c>
      <c r="B73" s="16">
        <f t="shared" si="3"/>
        <v>105950</v>
      </c>
    </row>
    <row r="74" spans="1:24" ht="12.75" customHeight="1">
      <c r="A74" s="1"/>
      <c r="B74" s="1"/>
      <c r="C74" s="1"/>
    </row>
    <row r="75" spans="1:24" ht="12.75" customHeight="1">
      <c r="A75" s="1"/>
      <c r="B75" s="1"/>
      <c r="C75" s="1"/>
    </row>
    <row r="76" spans="1:24" ht="12.75" customHeight="1"/>
    <row r="77" spans="1:24" ht="12.75" customHeight="1"/>
    <row r="78" spans="1:24" ht="12.75" customHeight="1"/>
    <row r="79" spans="1:24" ht="12.75" customHeight="1"/>
    <row r="80" spans="1:2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5">
    <mergeCell ref="A46:D46"/>
    <mergeCell ref="A42:D42"/>
    <mergeCell ref="D44:D45"/>
    <mergeCell ref="A48:F48"/>
    <mergeCell ref="A35:E35"/>
    <mergeCell ref="E52:G53"/>
    <mergeCell ref="E40:G41"/>
    <mergeCell ref="E54:G55"/>
    <mergeCell ref="E56:G57"/>
    <mergeCell ref="H50:H51"/>
    <mergeCell ref="H52:H53"/>
    <mergeCell ref="H54:H55"/>
    <mergeCell ref="H56:H57"/>
    <mergeCell ref="H44:H45"/>
    <mergeCell ref="F44:F45"/>
    <mergeCell ref="H38:H39"/>
    <mergeCell ref="H40:H41"/>
    <mergeCell ref="H17:H18"/>
    <mergeCell ref="H36:H37"/>
    <mergeCell ref="E50:G51"/>
    <mergeCell ref="F17:G18"/>
    <mergeCell ref="E38:G39"/>
    <mergeCell ref="E36:G37"/>
    <mergeCell ref="C33:D33"/>
    <mergeCell ref="C28:D28"/>
    <mergeCell ref="H19:H20"/>
    <mergeCell ref="H28:H29"/>
    <mergeCell ref="G28:G29"/>
    <mergeCell ref="C22:D22"/>
    <mergeCell ref="C23:D23"/>
    <mergeCell ref="C27:D27"/>
    <mergeCell ref="G30:G31"/>
    <mergeCell ref="H30:H31"/>
    <mergeCell ref="A25:D25"/>
    <mergeCell ref="C29:D29"/>
    <mergeCell ref="C30:D30"/>
    <mergeCell ref="A27:B27"/>
    <mergeCell ref="C21:D21"/>
    <mergeCell ref="C20:D20"/>
    <mergeCell ref="C18:D18"/>
    <mergeCell ref="C17:D17"/>
    <mergeCell ref="C32:D32"/>
    <mergeCell ref="C31:D31"/>
    <mergeCell ref="F15:G16"/>
    <mergeCell ref="H15:H16"/>
    <mergeCell ref="A15:C15"/>
    <mergeCell ref="F19:G20"/>
    <mergeCell ref="E12:F12"/>
    <mergeCell ref="C19:D19"/>
    <mergeCell ref="A17:B17"/>
    <mergeCell ref="F2:G2"/>
    <mergeCell ref="D5:F5"/>
    <mergeCell ref="D7:E7"/>
    <mergeCell ref="H4:H5"/>
    <mergeCell ref="A5:C5"/>
  </mergeCells>
  <printOptions horizontalCentered="1"/>
  <pageMargins left="0.70866141732283472" right="0.70866141732283472" top="0.74803149606299213" bottom="0.74803149606299213" header="0" footer="0"/>
  <pageSetup paperSize="9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Le citoyen et l'état, ipp  Vide</vt:lpstr>
      <vt:lpstr>Le citoyen et l'état, ipp, Cas1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</dc:creator>
  <cp:lastModifiedBy>Bart</cp:lastModifiedBy>
  <dcterms:created xsi:type="dcterms:W3CDTF">2019-06-05T17:34:13Z</dcterms:created>
  <dcterms:modified xsi:type="dcterms:W3CDTF">2019-06-05T17:34:33Z</dcterms:modified>
</cp:coreProperties>
</file>